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976" yWindow="59176" windowWidth="30040" windowHeight="16800" tabRatio="890" activeTab="0"/>
  </bookViews>
  <sheets>
    <sheet name="Polaris Aquatic Survey" sheetId="1" r:id="rId1"/>
    <sheet name="UV-VIS OptIcal Data" sheetId="2" r:id="rId2"/>
  </sheets>
  <definedNames>
    <definedName name="_xlnm.Print_Area" localSheetId="0">'Polaris Aquatic Survey'!$B$1:$CG$61</definedName>
  </definedNames>
  <calcPr fullCalcOnLoad="1"/>
</workbook>
</file>

<file path=xl/comments1.xml><?xml version="1.0" encoding="utf-8"?>
<comments xmlns="http://schemas.openxmlformats.org/spreadsheetml/2006/main">
  <authors>
    <author>Max Holmes</author>
  </authors>
  <commentList>
    <comment ref="J4" authorId="0">
      <text>
        <r>
          <rPr>
            <b/>
            <sz val="9"/>
            <rFont val="Calibri"/>
            <family val="2"/>
          </rPr>
          <t>Max Holmes:
This is a qualitative assessment of stream size.</t>
        </r>
        <r>
          <rPr>
            <sz val="9"/>
            <rFont val="Calibri"/>
            <family val="2"/>
          </rPr>
          <t xml:space="preserve">
1=dangerous to swim across
2=safe to swim across
3=can wade across
4=can step across</t>
        </r>
      </text>
    </comment>
    <comment ref="B4" authorId="0">
      <text>
        <r>
          <rPr>
            <b/>
            <sz val="9"/>
            <rFont val="Calibri"/>
            <family val="2"/>
          </rPr>
          <t>Max Holmes:</t>
        </r>
        <r>
          <rPr>
            <sz val="9"/>
            <rFont val="Calibri"/>
            <family val="2"/>
          </rPr>
          <t xml:space="preserve">
The sample number is designated by Max Holmes after field data are entered into the database.  The Sample # is then written on the Field Data Sheet and it is the code that can be used to identify the sampling during subsequent analyses.</t>
        </r>
      </text>
    </comment>
    <comment ref="I4" authorId="0">
      <text>
        <r>
          <rPr>
            <b/>
            <sz val="9"/>
            <rFont val="Calibri"/>
            <family val="2"/>
          </rPr>
          <t>Max Holmes:</t>
        </r>
        <r>
          <rPr>
            <sz val="9"/>
            <rFont val="Calibri"/>
            <family val="2"/>
          </rPr>
          <t xml:space="preserve">
1=flow directy to ocean
2=primary tributary
3=secondary tributary
etc...</t>
        </r>
      </text>
    </comment>
    <comment ref="F4" authorId="0">
      <text>
        <r>
          <rPr>
            <b/>
            <sz val="10"/>
            <rFont val="Calibri"/>
            <family val="0"/>
          </rPr>
          <t>Max Holmes:</t>
        </r>
        <r>
          <rPr>
            <sz val="10"/>
            <rFont val="Calibri"/>
            <family val="0"/>
          </rPr>
          <t xml:space="preserve">
Different sample ID systems have been used in different years.  The codes in this column with be the "Standardized Codes" - following the 2011 protocol - or corrected codes if errors were made originally.</t>
        </r>
      </text>
    </comment>
    <comment ref="F13" authorId="0">
      <text>
        <r>
          <rPr>
            <b/>
            <sz val="9"/>
            <rFont val="Calibri"/>
            <family val="2"/>
          </rPr>
          <t>Max Holmes:</t>
        </r>
        <r>
          <rPr>
            <sz val="9"/>
            <rFont val="Calibri"/>
            <family val="2"/>
          </rPr>
          <t xml:space="preserve">
sample code was originally incorrect (month and day reverased).  But corrected.</t>
        </r>
      </text>
    </comment>
    <comment ref="F17" authorId="0">
      <text>
        <r>
          <rPr>
            <b/>
            <sz val="9"/>
            <rFont val="Calibri"/>
            <family val="2"/>
          </rPr>
          <t>Max Holmes:</t>
        </r>
        <r>
          <rPr>
            <sz val="9"/>
            <rFont val="Calibri"/>
            <family val="2"/>
          </rPr>
          <t xml:space="preserve">
All Kolyma River samples should have the same code (KOL), regardless of where they were collected.
</t>
        </r>
      </text>
    </comment>
    <comment ref="F19" authorId="0">
      <text>
        <r>
          <rPr>
            <b/>
            <sz val="9"/>
            <rFont val="Calibri"/>
            <family val="2"/>
          </rPr>
          <t>Max Holmes:</t>
        </r>
        <r>
          <rPr>
            <sz val="9"/>
            <rFont val="Calibri"/>
            <family val="2"/>
          </rPr>
          <t xml:space="preserve">
All Kolyma River samples should have the same code (KOL), regardless of where they were collected.</t>
        </r>
      </text>
    </comment>
    <comment ref="CF4" authorId="0">
      <text>
        <r>
          <rPr>
            <b/>
            <sz val="9"/>
            <rFont val="Calibri"/>
            <family val="2"/>
          </rPr>
          <t>Max Holmes:</t>
        </r>
        <r>
          <rPr>
            <sz val="9"/>
            <rFont val="Calibri"/>
            <family val="2"/>
          </rPr>
          <t xml:space="preserve">
The sample number is designated by Max Holmes after field data are entered into the database.  The Sample # is then written on the Field Data Sheet and it is the code that can be used to identify the sampling during subsequent analyses.</t>
        </r>
      </text>
    </comment>
  </commentList>
</comments>
</file>

<file path=xl/sharedStrings.xml><?xml version="1.0" encoding="utf-8"?>
<sst xmlns="http://schemas.openxmlformats.org/spreadsheetml/2006/main" count="1095" uniqueCount="435">
  <si>
    <t>DOC</t>
  </si>
  <si>
    <t>TDN</t>
  </si>
  <si>
    <t>mg C/L</t>
  </si>
  <si>
    <t>mg N/L</t>
  </si>
  <si>
    <t>µg P/L</t>
  </si>
  <si>
    <t>pH</t>
  </si>
  <si>
    <t>H2O</t>
  </si>
  <si>
    <t>TSS</t>
  </si>
  <si>
    <t>POC</t>
  </si>
  <si>
    <t>Alk</t>
  </si>
  <si>
    <t>NO3</t>
  </si>
  <si>
    <t>NH4</t>
  </si>
  <si>
    <t>PON</t>
  </si>
  <si>
    <t>PO4</t>
  </si>
  <si>
    <r>
      <t>SiO</t>
    </r>
    <r>
      <rPr>
        <b/>
        <vertAlign val="subscript"/>
        <sz val="10"/>
        <rFont val="Arial"/>
        <family val="2"/>
      </rPr>
      <t>2</t>
    </r>
  </si>
  <si>
    <t>Sr</t>
  </si>
  <si>
    <t>C</t>
  </si>
  <si>
    <t>δ18O</t>
  </si>
  <si>
    <t>mg/L</t>
  </si>
  <si>
    <t>µg/L</t>
  </si>
  <si>
    <t>μg N/L</t>
  </si>
  <si>
    <t>mg SiO2/L</t>
  </si>
  <si>
    <t>δ2H</t>
  </si>
  <si>
    <t>Polaris Aquatic Survey Dataset</t>
  </si>
  <si>
    <t>Date</t>
  </si>
  <si>
    <t>Latitude</t>
  </si>
  <si>
    <t>Longitude</t>
  </si>
  <si>
    <r>
      <t>mg CaCO</t>
    </r>
    <r>
      <rPr>
        <vertAlign val="subscript"/>
        <sz val="10"/>
        <color indexed="12"/>
        <rFont val="Arial"/>
        <family val="0"/>
      </rPr>
      <t>3</t>
    </r>
    <r>
      <rPr>
        <sz val="10"/>
        <color indexed="12"/>
        <rFont val="Arial"/>
        <family val="0"/>
      </rPr>
      <t>/L</t>
    </r>
  </si>
  <si>
    <t>Location Name</t>
  </si>
  <si>
    <t>DO</t>
  </si>
  <si>
    <t>% sat</t>
  </si>
  <si>
    <t>µs/cm</t>
  </si>
  <si>
    <t>Chla</t>
  </si>
  <si>
    <t>a350</t>
  </si>
  <si>
    <t>FIELD</t>
  </si>
  <si>
    <t>US</t>
  </si>
  <si>
    <t>NESS</t>
  </si>
  <si>
    <t>Kolyma at Cherskiy</t>
  </si>
  <si>
    <t>A-KOL-070511-0950</t>
  </si>
  <si>
    <t>Y4 upstream</t>
  </si>
  <si>
    <t>A-Y4US-070511-1240</t>
  </si>
  <si>
    <t>Panteleikha above Y3</t>
  </si>
  <si>
    <t>A-PAN-070711-1151</t>
  </si>
  <si>
    <t>mmHg</t>
  </si>
  <si>
    <t>A-SHU-070711-1145</t>
  </si>
  <si>
    <t>S350-400</t>
  </si>
  <si>
    <t>Y4 mouth</t>
  </si>
  <si>
    <t>A-Y4M-070711-1352</t>
  </si>
  <si>
    <t>S290-350</t>
  </si>
  <si>
    <t>FPS source</t>
  </si>
  <si>
    <t>SUVA254</t>
  </si>
  <si>
    <t>mg C L-1 m-1</t>
  </si>
  <si>
    <t>Filipovka River</t>
  </si>
  <si>
    <t>A-FIL-070811-1015</t>
  </si>
  <si>
    <t>Medvezhka River</t>
  </si>
  <si>
    <t>A-MED-070811-1636</t>
  </si>
  <si>
    <t>Arctic Ocean</t>
  </si>
  <si>
    <t>A-ARC-070811-1700</t>
  </si>
  <si>
    <t>Kolyma at Mouth</t>
  </si>
  <si>
    <t>A-KOLM-070811-1745</t>
  </si>
  <si>
    <t>Sukharnaya River</t>
  </si>
  <si>
    <t>A-SUK-070811-1900</t>
  </si>
  <si>
    <t>Kolyma at Treeline</t>
  </si>
  <si>
    <t>A-KOLT-070811-2030</t>
  </si>
  <si>
    <t>A-KOL-070911-1630</t>
  </si>
  <si>
    <t>Panteleikha near Panteleikha</t>
  </si>
  <si>
    <t>A-PAN-071011-1100</t>
  </si>
  <si>
    <t>Panteleikha mid reach</t>
  </si>
  <si>
    <t>A-PANX-071011-1135</t>
  </si>
  <si>
    <t>unknown channnel off Panteleikha</t>
  </si>
  <si>
    <t>A-PAN-071011-1200</t>
  </si>
  <si>
    <t>Panteleikha near Barge</t>
  </si>
  <si>
    <t>A-PAN-071011-1220</t>
  </si>
  <si>
    <t>Fire Lake - middle</t>
  </si>
  <si>
    <t>A-FL-071011-1130</t>
  </si>
  <si>
    <t>S275-295</t>
  </si>
  <si>
    <t>A-FPS-070811-1227</t>
  </si>
  <si>
    <t>A-KOL-071111-1130</t>
  </si>
  <si>
    <t>A-TUB-071111-1310</t>
  </si>
  <si>
    <t>DIC_Shimadzu</t>
  </si>
  <si>
    <t>pCO2_Licor</t>
  </si>
  <si>
    <t>Tube Dispenser Lake</t>
  </si>
  <si>
    <t>ppm</t>
  </si>
  <si>
    <t>CO2 Flux</t>
  </si>
  <si>
    <t>Leonid Lake</t>
  </si>
  <si>
    <t>A-LL-071211-1400</t>
  </si>
  <si>
    <t>Leonid Stream</t>
  </si>
  <si>
    <t>A-LEO-071211-1352</t>
  </si>
  <si>
    <t>Lakeeda River</t>
  </si>
  <si>
    <t>A-LAK-071311-1330</t>
  </si>
  <si>
    <t>Duvannyi Yar Lake</t>
  </si>
  <si>
    <t>A-DYL-071311-1610</t>
  </si>
  <si>
    <t>Omolon River</t>
  </si>
  <si>
    <t>A-OML-071311-1700</t>
  </si>
  <si>
    <t>Kolyma above Omolon</t>
  </si>
  <si>
    <t>A-KOL-071311-1730</t>
  </si>
  <si>
    <t>A-DYIW-071311-2000</t>
  </si>
  <si>
    <t>Duvannyi Yar Stream</t>
  </si>
  <si>
    <t>A-DYST-071311-1243</t>
  </si>
  <si>
    <t>A-LAN-071411-0353</t>
  </si>
  <si>
    <t>A-BAN-071411-0400</t>
  </si>
  <si>
    <t>A-PAN-071311-1810</t>
  </si>
  <si>
    <t>a400</t>
  </si>
  <si>
    <t>A-FPS3-071511-1110</t>
  </si>
  <si>
    <t>FPS3</t>
  </si>
  <si>
    <t>Airport Lake - middle</t>
  </si>
  <si>
    <t>A-APL-071511-1100</t>
  </si>
  <si>
    <t>A-KOL-070611-0800</t>
  </si>
  <si>
    <t>A-KOL-071511-1240</t>
  </si>
  <si>
    <t>Ice Wedge melt at Duvannyi Yar</t>
  </si>
  <si>
    <t>mg O2/L</t>
  </si>
  <si>
    <t>FPS2</t>
  </si>
  <si>
    <t>A-FPS2-071611-1245</t>
  </si>
  <si>
    <t>Fledoma Lake</t>
  </si>
  <si>
    <t>A-FLE-071711-1150</t>
  </si>
  <si>
    <t>A-FIL-071711-1300</t>
  </si>
  <si>
    <t>A-KOL-071711-1415</t>
  </si>
  <si>
    <t>AMBS1</t>
  </si>
  <si>
    <t>A-AMBS1-071711-1800</t>
  </si>
  <si>
    <t>Attack Stream</t>
  </si>
  <si>
    <t>A-ATS-071711-1900</t>
  </si>
  <si>
    <t>Ambolikha River near mouth</t>
  </si>
  <si>
    <t>A-AMB-071711-2010</t>
  </si>
  <si>
    <t>Ducking Stream (new name)</t>
  </si>
  <si>
    <t>A-DUC-071811-1230</t>
  </si>
  <si>
    <t>Tern Lake (new name)</t>
  </si>
  <si>
    <t>A-TER-071811-1310</t>
  </si>
  <si>
    <t>Panteleikha upstream</t>
  </si>
  <si>
    <t>A-PAN-071811-1340</t>
  </si>
  <si>
    <t>Panteleikha River at camping site</t>
  </si>
  <si>
    <t>A-PAN-071811-1510</t>
  </si>
  <si>
    <t>Type</t>
  </si>
  <si>
    <t>River</t>
  </si>
  <si>
    <t>Stream</t>
  </si>
  <si>
    <t>Lake</t>
  </si>
  <si>
    <t>Ocean</t>
  </si>
  <si>
    <t>A254</t>
  </si>
  <si>
    <t>F.I.</t>
  </si>
  <si>
    <t>AtmPres</t>
  </si>
  <si>
    <t>dec deg</t>
  </si>
  <si>
    <t>W Temp</t>
  </si>
  <si>
    <t>Sp Cond</t>
  </si>
  <si>
    <t>Other</t>
  </si>
  <si>
    <t>Str Size</t>
  </si>
  <si>
    <t>Sample #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</si>
  <si>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</si>
  <si>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</si>
  <si>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</si>
  <si>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</si>
  <si>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</si>
  <si>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</si>
  <si>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</si>
  <si>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</si>
  <si>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</si>
  <si>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</si>
  <si>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</si>
  <si>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</si>
  <si>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</si>
  <si>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</si>
  <si>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</si>
  <si>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</si>
  <si>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</si>
  <si>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</si>
  <si>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</si>
  <si>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</si>
  <si>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</si>
  <si>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</si>
  <si>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</si>
  <si>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</si>
  <si>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</si>
  <si>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</si>
  <si>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</si>
  <si>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</si>
  <si>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</si>
  <si>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</si>
  <si>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</si>
  <si>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</si>
  <si>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</si>
  <si>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</si>
  <si>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</si>
  <si>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</si>
  <si>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</si>
  <si>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</si>
  <si>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</si>
  <si>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</si>
  <si>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</si>
  <si>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</si>
  <si>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</si>
  <si>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</si>
  <si>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</si>
  <si>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</si>
  <si>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</si>
  <si>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</si>
  <si>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</si>
  <si>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</si>
  <si>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</si>
  <si>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</si>
  <si>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</si>
  <si>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</si>
  <si>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</si>
  <si>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Original Sample ID</t>
  </si>
  <si>
    <t>Standardized Sample ID</t>
  </si>
  <si>
    <t>A-FPS-080711-1227</t>
  </si>
  <si>
    <t>A-KOL-070811-1745</t>
  </si>
  <si>
    <t>A-KOL-072011-1230</t>
  </si>
  <si>
    <t>A-KOL-070811-2030</t>
  </si>
  <si>
    <t>BOD(5d)</t>
  </si>
  <si>
    <t>Bact Resp(24h)</t>
  </si>
  <si>
    <t>Updated:</t>
  </si>
  <si>
    <t>AFDM</t>
  </si>
  <si>
    <t>A-OML-072111-1613</t>
  </si>
  <si>
    <t>A-KOL-072111-1645</t>
  </si>
  <si>
    <t>A-LAN-072111-????</t>
  </si>
  <si>
    <t>A-KOL-060611-Freshet</t>
  </si>
  <si>
    <t>A-SUK-072211-1430</t>
  </si>
  <si>
    <t>Kolyma River at Treeline</t>
  </si>
  <si>
    <t>Turbidity</t>
  </si>
  <si>
    <t>We only ask that you cite our U.S. National Science Foundation Funding (grant numbers 1044610 and 0732944) and our project website (www.thepolarisproject.org).</t>
  </si>
  <si>
    <t>A-KOL-072311-1020</t>
  </si>
  <si>
    <t>A-KOL-0722110-1830</t>
  </si>
  <si>
    <t>A-KOL-072211-1830</t>
  </si>
  <si>
    <t>NTU</t>
  </si>
  <si>
    <t>POLARIS PROJECT DATA CAN BE USED BY ANYONE, ANY TIME, FOR ANYTHING.</t>
  </si>
  <si>
    <t>PheoA</t>
  </si>
  <si>
    <t xml:space="preserve"> </t>
  </si>
  <si>
    <t>Shuchi Lake - center</t>
  </si>
  <si>
    <t>Channel Rank</t>
  </si>
  <si>
    <t>k (cm/hr)</t>
  </si>
  <si>
    <r>
      <t>CO2 Flux @ 20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</si>
  <si>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>Leucine aminopeptidase</t>
  </si>
  <si>
    <t>NAG</t>
  </si>
  <si>
    <t>Phosphatase</t>
  </si>
  <si>
    <t>β-glucosidase</t>
  </si>
  <si>
    <t>α-glucosidase</t>
  </si>
  <si>
    <t>Phenol Oxidase</t>
  </si>
  <si>
    <t>A56</t>
  </si>
  <si>
    <t>DON</t>
  </si>
  <si>
    <t>C:N</t>
  </si>
  <si>
    <t>N:P</t>
  </si>
  <si>
    <t>A-BAN-072111-????</t>
  </si>
  <si>
    <t>μg/g</t>
  </si>
  <si>
    <t>ng/g</t>
  </si>
  <si>
    <t>Bolshoy Annui (corrected)</t>
  </si>
  <si>
    <t>Panteleikha River (corrected)</t>
  </si>
  <si>
    <t>Malinki Annui (corrected)</t>
  </si>
  <si>
    <r>
      <t xml:space="preserve"> </t>
    </r>
    <r>
      <rPr>
        <sz val="10"/>
        <color indexed="12"/>
        <rFont val="Arial"/>
        <family val="0"/>
      </rPr>
      <t xml:space="preserve">nM  hr </t>
    </r>
    <r>
      <rPr>
        <vertAlign val="superscript"/>
        <sz val="10"/>
        <color indexed="12"/>
        <rFont val="Arial"/>
        <family val="0"/>
      </rPr>
      <t>-1</t>
    </r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</si>
  <si>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</si>
  <si>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</si>
  <si>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</si>
  <si>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</si>
  <si>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</si>
  <si>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</si>
  <si>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</si>
  <si>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</si>
  <si>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</si>
  <si>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</si>
  <si>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</si>
  <si>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</si>
  <si>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</si>
  <si>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</si>
  <si>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</si>
  <si>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</si>
  <si>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</si>
  <si>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</si>
  <si>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</si>
  <si>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</si>
  <si>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</si>
  <si>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</si>
  <si>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</si>
  <si>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</si>
  <si>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</si>
  <si>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</si>
  <si>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</si>
  <si>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</si>
  <si>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</si>
  <si>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</si>
  <si>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</si>
  <si>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</si>
  <si>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</si>
  <si>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</si>
  <si>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</si>
  <si>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</si>
  <si>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</si>
  <si>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</si>
  <si>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</si>
  <si>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</si>
  <si>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</si>
  <si>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</si>
  <si>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</si>
  <si>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</si>
  <si>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</si>
  <si>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</si>
  <si>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</si>
  <si>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</si>
  <si>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</si>
  <si>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</si>
  <si>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</si>
  <si>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</si>
  <si>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</si>
  <si>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</si>
  <si>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</si>
  <si>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</si>
  <si>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</si>
  <si>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</si>
  <si>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</si>
  <si>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</si>
  <si>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</si>
  <si>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</si>
  <si>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</si>
  <si>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</si>
  <si>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</si>
  <si>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</si>
  <si>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Air Temp</t>
  </si>
  <si>
    <t>m</t>
  </si>
  <si>
    <t>Secchi</t>
  </si>
  <si>
    <t>IGSN</t>
  </si>
  <si>
    <t>bdl</t>
  </si>
  <si>
    <t>As</t>
  </si>
  <si>
    <t>Mo</t>
  </si>
  <si>
    <t>Sb</t>
  </si>
  <si>
    <t>Ba</t>
  </si>
  <si>
    <t>Ca</t>
  </si>
  <si>
    <t>Fe</t>
  </si>
  <si>
    <t>Ni</t>
  </si>
  <si>
    <t>Na</t>
  </si>
  <si>
    <t>Mg</t>
  </si>
  <si>
    <t>K</t>
  </si>
  <si>
    <t>Rb</t>
  </si>
  <si>
    <t>Mn</t>
  </si>
  <si>
    <t>Co</t>
  </si>
  <si>
    <t>U</t>
  </si>
  <si>
    <t>Malinki Annui</t>
  </si>
  <si>
    <t>Bolshoy Annui</t>
  </si>
  <si>
    <r>
      <t>m</t>
    </r>
    <r>
      <rPr>
        <vertAlign val="superscript"/>
        <sz val="10"/>
        <color indexed="12"/>
        <rFont val="Arial"/>
        <family val="0"/>
      </rPr>
      <t>-1</t>
    </r>
  </si>
  <si>
    <r>
      <t>nm</t>
    </r>
    <r>
      <rPr>
        <vertAlign val="superscript"/>
        <sz val="10"/>
        <color indexed="12"/>
        <rFont val="Arial"/>
        <family val="0"/>
      </rPr>
      <t>-1</t>
    </r>
  </si>
  <si>
    <t>A-PAN-070212-1105</t>
  </si>
  <si>
    <t>A-Y4M-070212-1920</t>
  </si>
  <si>
    <t>A-KOL-070312-1230</t>
  </si>
  <si>
    <t>A-KOL-070412-1545</t>
  </si>
  <si>
    <t>A-PAN-070512-0710</t>
  </si>
  <si>
    <t>A-KOL-070512-1215</t>
  </si>
  <si>
    <t>A-SHU5-070512-1907</t>
  </si>
  <si>
    <t>Shuchi Lake 5 m</t>
  </si>
  <si>
    <t>Shuchi Lake 10 m</t>
  </si>
  <si>
    <t>A-SHU0-070512-1853</t>
  </si>
  <si>
    <t>A-SHU10-070512-1946</t>
  </si>
  <si>
    <t>Shuchi Lake 0 m</t>
  </si>
  <si>
    <t>A-PAN-070612-0715</t>
  </si>
  <si>
    <t>Depth</t>
  </si>
  <si>
    <t>A-LAN-070612-1145</t>
  </si>
  <si>
    <t>A-BAN-070612-1310</t>
  </si>
  <si>
    <t>A-KOL-070612-1445</t>
  </si>
  <si>
    <t>A-MED-070712-1310</t>
  </si>
  <si>
    <t>A-ARC-070712-1445</t>
  </si>
  <si>
    <t>A-ARC-070712-145</t>
  </si>
  <si>
    <t>A-KOLM-070712-1640</t>
  </si>
  <si>
    <t>A-SUK-070712-1710</t>
  </si>
  <si>
    <t>A-KOLT-070712-1810</t>
  </si>
  <si>
    <t>A-FIL-070712-1900</t>
  </si>
  <si>
    <t>A-KOL-070812-0800</t>
  </si>
  <si>
    <t>A-PAN-070812-0830</t>
  </si>
  <si>
    <t>A-MYS-070812-1430</t>
  </si>
  <si>
    <t>Mystery Lake (new name)</t>
  </si>
  <si>
    <t>A-OML-070812-1230</t>
  </si>
  <si>
    <t>A-KOL-070812-1300</t>
  </si>
  <si>
    <t>A-DYS-070812-1545</t>
  </si>
  <si>
    <t>A-KOL-070912-1600</t>
  </si>
  <si>
    <t>Kolyma above Cherskiy</t>
  </si>
  <si>
    <t>A-KOL-070912-1620</t>
  </si>
  <si>
    <t>A-PAN-070912-1700</t>
  </si>
  <si>
    <t>a412</t>
  </si>
  <si>
    <t>a440</t>
  </si>
  <si>
    <t>A-TUB-070912-1429</t>
  </si>
  <si>
    <t>Tub Dispenser Lake (0.5 m)</t>
  </si>
  <si>
    <t>A-TUB-070912-1435</t>
  </si>
  <si>
    <t>Tub Dispenser Lake (5 m)</t>
  </si>
  <si>
    <t>A-TUB-070912-1502</t>
  </si>
  <si>
    <t>Tub Dispenser Lake (15 m)</t>
  </si>
  <si>
    <t>A-FPS-071012-1600</t>
  </si>
  <si>
    <t>FPS</t>
  </si>
  <si>
    <t>A-KOL-071012-1710</t>
  </si>
  <si>
    <t>Kolyma upstream of Cherskiy</t>
  </si>
  <si>
    <t>A-KOL-071012-1725</t>
  </si>
  <si>
    <t>A-KOL(8m)-071012-1730</t>
  </si>
  <si>
    <t>Kolyma - 8 m depth</t>
  </si>
  <si>
    <t>A-KSC-071012-1820</t>
  </si>
  <si>
    <t>Kolyma Side Channel - name?</t>
  </si>
  <si>
    <t>A-Y3-071012-1935</t>
  </si>
  <si>
    <t>Y3</t>
  </si>
  <si>
    <t>A-PAN-071112-0715</t>
  </si>
  <si>
    <t>nm</t>
  </si>
  <si>
    <t>A-OML-071212-1545</t>
  </si>
  <si>
    <t>A-KOL-071212-1630</t>
  </si>
  <si>
    <t>stream off Panteleikha</t>
  </si>
  <si>
    <t>A-SHU-071312-1304</t>
  </si>
  <si>
    <t>A-SHU-071312-1622</t>
  </si>
  <si>
    <t>A-SHU-071312-1640</t>
  </si>
  <si>
    <t>A-FPS3-071312-1530</t>
  </si>
  <si>
    <t>A-CRZ-071312-1650</t>
  </si>
  <si>
    <t>Crazy Lake (new name)</t>
  </si>
  <si>
    <t>A-AMB-071312-1810</t>
  </si>
  <si>
    <t>A-KOL-071412-0745</t>
  </si>
  <si>
    <t>A-PAN-071412-1130</t>
  </si>
  <si>
    <t>A-FPS-071412-1500</t>
  </si>
  <si>
    <t>FPS mouth</t>
  </si>
  <si>
    <t>A-PI1-071312-1308</t>
  </si>
  <si>
    <t>A-PPS-071512-1400</t>
  </si>
  <si>
    <t>Pleistocene Park Stream (name?)</t>
  </si>
  <si>
    <t>A-SZS-071512-1600</t>
  </si>
  <si>
    <t>Sergey Zimov Stream</t>
  </si>
  <si>
    <t>A-Y4-071512-1730</t>
  </si>
  <si>
    <t>Y4</t>
  </si>
  <si>
    <t>A-APL-071512-1705</t>
  </si>
  <si>
    <t>Airport Lake</t>
  </si>
  <si>
    <t>A-LAN-071712-1310</t>
  </si>
  <si>
    <t>A-BAN-071512-1400</t>
  </si>
  <si>
    <t>A-KOL-071712-1530</t>
  </si>
  <si>
    <t>Kolyma above Annui</t>
  </si>
  <si>
    <t>Duvannyi Yar Composit</t>
  </si>
  <si>
    <t>A-KOL-071812-1145</t>
  </si>
  <si>
    <t>A-KOL-071912-1000</t>
  </si>
  <si>
    <t>Kolyma near Mouth</t>
  </si>
  <si>
    <t>A-NAP-071912-1800</t>
  </si>
  <si>
    <t>Nap Stream</t>
  </si>
  <si>
    <t>A-GLU-071912-1905</t>
  </si>
  <si>
    <t>Gluboki River</t>
  </si>
  <si>
    <t>A-JFL-072012-1730</t>
  </si>
  <si>
    <t>Jellyfish Lake 1</t>
  </si>
  <si>
    <t>A-AMB-072112-1100</t>
  </si>
  <si>
    <t>A-KOL-072112-1140</t>
  </si>
  <si>
    <t>A-PAN-072112-1200</t>
  </si>
  <si>
    <t>A-Y4-072112-1230</t>
  </si>
  <si>
    <t>A-Y3-072112-1115</t>
  </si>
  <si>
    <t>-</t>
  </si>
  <si>
    <t>October 26, 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</si>
</sst>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\-mmm\-yy;@"/>
    <numFmt numFmtId="166" formatCode="dd\-mmm\-yy\ h:mm;@"/>
    <numFmt numFmtId="167" formatCode="d\-mmm\-yy\ h:mm\ AM/PM"/>
    <numFmt numFmtId="168" formatCode="dd\-mmm\-yyyy"/>
    <numFmt numFmtId="169" formatCode="0.000"/>
    <numFmt numFmtId="170" formatCode="[$-409]d\-mmm\-yyyy;@"/>
    <numFmt numFmtId="171" formatCode="d\-mmm\-yyyy"/>
    <numFmt numFmtId="172" formatCode="0.00000"/>
    <numFmt numFmtId="173" formatCode="[$-409]dddd\,\ mmmm\ d\,\ yyyy"/>
    <numFmt numFmtId="174" formatCode="m/d/yyyy;@"/>
    <numFmt numFmtId="175" formatCode="mmm\-yyyy"/>
    <numFmt numFmtId="176" formatCode="0.00000000"/>
    <numFmt numFmtId="177" formatCode="0.0000000"/>
    <numFmt numFmtId="178" formatCode="0.000000"/>
    <numFmt numFmtId="179" formatCode="0.0000"/>
    <numFmt numFmtId="180" formatCode="0.000000000"/>
    <numFmt numFmtId="181" formatCode="0.0000000000"/>
    <numFmt numFmtId="182" formatCode="0.00000000000"/>
    <numFmt numFmtId="183" formatCode="m/d/yyyy"/>
    <numFmt numFmtId="184" formatCode="mm/dd/yy;@"/>
    <numFmt numFmtId="185" formatCode="[$-409]d\-mmm;@"/>
  </numFmts>
  <fonts count="6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vertAlign val="subscript"/>
      <sz val="10"/>
      <color indexed="12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name val="Calibri"/>
      <family val="0"/>
    </font>
    <font>
      <sz val="10"/>
      <name val="Calibri"/>
      <family val="0"/>
    </font>
    <font>
      <b/>
      <vertAlign val="superscript"/>
      <sz val="10"/>
      <name val="Arial"/>
      <family val="2"/>
    </font>
    <font>
      <vertAlign val="superscript"/>
      <sz val="10"/>
      <color indexed="12"/>
      <name val="Arial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6"/>
      <color indexed="10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0"/>
    </font>
    <font>
      <b/>
      <sz val="16"/>
      <color rgb="FFFF0000"/>
      <name val="Arial"/>
      <family val="0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CDFF"/>
        <bgColor indexed="64"/>
      </patternFill>
    </fill>
    <fill>
      <patternFill patternType="solid">
        <fgColor rgb="FFFFFAC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B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thin"/>
      <right style="thin"/>
      <top style="medium">
        <color indexed="10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8" fontId="56" fillId="0" borderId="10" xfId="0" applyNumberFormat="1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7" fillId="0" borderId="10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174" fontId="56" fillId="0" borderId="10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64" fontId="56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164" fontId="57" fillId="33" borderId="10" xfId="0" applyNumberFormat="1" applyFont="1" applyFill="1" applyBorder="1" applyAlignment="1">
      <alignment horizontal="center"/>
    </xf>
    <xf numFmtId="2" fontId="57" fillId="33" borderId="10" xfId="0" applyNumberFormat="1" applyFont="1" applyFill="1" applyBorder="1" applyAlignment="1">
      <alignment horizontal="center"/>
    </xf>
    <xf numFmtId="164" fontId="59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1" fontId="56" fillId="33" borderId="10" xfId="0" applyNumberFormat="1" applyFont="1" applyFill="1" applyBorder="1" applyAlignment="1">
      <alignment horizontal="center"/>
    </xf>
    <xf numFmtId="170" fontId="56" fillId="0" borderId="10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169" fontId="57" fillId="33" borderId="1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171" fontId="56" fillId="0" borderId="10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6" fillId="0" borderId="10" xfId="0" applyFont="1" applyFill="1" applyBorder="1" applyAlignment="1">
      <alignment horizontal="center"/>
    </xf>
    <xf numFmtId="1" fontId="56" fillId="0" borderId="12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68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68" fontId="57" fillId="34" borderId="10" xfId="0" applyNumberFormat="1" applyFont="1" applyFill="1" applyBorder="1" applyAlignment="1">
      <alignment horizontal="center"/>
    </xf>
    <xf numFmtId="164" fontId="57" fillId="34" borderId="10" xfId="0" applyNumberFormat="1" applyFont="1" applyFill="1" applyBorder="1" applyAlignment="1">
      <alignment horizontal="center"/>
    </xf>
    <xf numFmtId="1" fontId="57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172" fontId="56" fillId="34" borderId="10" xfId="0" applyNumberFormat="1" applyFont="1" applyFill="1" applyBorder="1" applyAlignment="1">
      <alignment horizontal="center"/>
    </xf>
    <xf numFmtId="164" fontId="56" fillId="34" borderId="10" xfId="0" applyNumberFormat="1" applyFont="1" applyFill="1" applyBorder="1" applyAlignment="1">
      <alignment horizontal="center"/>
    </xf>
    <xf numFmtId="1" fontId="56" fillId="34" borderId="10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164" fontId="56" fillId="34" borderId="12" xfId="0" applyNumberFormat="1" applyFont="1" applyFill="1" applyBorder="1" applyAlignment="1">
      <alignment horizontal="center"/>
    </xf>
    <xf numFmtId="1" fontId="56" fillId="34" borderId="12" xfId="0" applyNumberFormat="1" applyFont="1" applyFill="1" applyBorder="1" applyAlignment="1">
      <alignment horizontal="center"/>
    </xf>
    <xf numFmtId="164" fontId="56" fillId="33" borderId="12" xfId="0" applyNumberFormat="1" applyFont="1" applyFill="1" applyBorder="1" applyAlignment="1">
      <alignment horizontal="center"/>
    </xf>
    <xf numFmtId="1" fontId="56" fillId="33" borderId="12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/>
    </xf>
    <xf numFmtId="2" fontId="56" fillId="33" borderId="12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61" fillId="35" borderId="14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168" fontId="3" fillId="35" borderId="14" xfId="0" applyNumberFormat="1" applyFont="1" applyFill="1" applyBorder="1" applyAlignment="1">
      <alignment horizontal="center"/>
    </xf>
    <xf numFmtId="164" fontId="3" fillId="35" borderId="14" xfId="0" applyNumberFormat="1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61" fillId="35" borderId="17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168" fontId="3" fillId="35" borderId="17" xfId="0" applyNumberFormat="1" applyFont="1" applyFill="1" applyBorder="1" applyAlignment="1">
      <alignment horizontal="center"/>
    </xf>
    <xf numFmtId="164" fontId="3" fillId="35" borderId="17" xfId="0" applyNumberFormat="1" applyFont="1" applyFill="1" applyBorder="1" applyAlignment="1">
      <alignment horizontal="center"/>
    </xf>
    <xf numFmtId="164" fontId="3" fillId="35" borderId="18" xfId="0" applyNumberFormat="1" applyFont="1" applyFill="1" applyBorder="1" applyAlignment="1">
      <alignment horizontal="center"/>
    </xf>
    <xf numFmtId="179" fontId="56" fillId="33" borderId="10" xfId="0" applyNumberFormat="1" applyFont="1" applyFill="1" applyBorder="1" applyAlignment="1">
      <alignment horizontal="center"/>
    </xf>
    <xf numFmtId="179" fontId="56" fillId="33" borderId="12" xfId="0" applyNumberFormat="1" applyFont="1" applyFill="1" applyBorder="1" applyAlignment="1">
      <alignment horizontal="center"/>
    </xf>
    <xf numFmtId="174" fontId="56" fillId="0" borderId="12" xfId="0" applyNumberFormat="1" applyFont="1" applyFill="1" applyBorder="1" applyAlignment="1">
      <alignment horizontal="center"/>
    </xf>
    <xf numFmtId="170" fontId="56" fillId="0" borderId="12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59" fillId="0" borderId="12" xfId="0" applyFont="1" applyFill="1" applyBorder="1" applyAlignment="1">
      <alignment horizontal="center"/>
    </xf>
    <xf numFmtId="14" fontId="56" fillId="0" borderId="12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168" fontId="56" fillId="0" borderId="12" xfId="0" applyNumberFormat="1" applyFont="1" applyFill="1" applyBorder="1" applyAlignment="1">
      <alignment horizontal="center"/>
    </xf>
    <xf numFmtId="172" fontId="56" fillId="34" borderId="12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164" fontId="59" fillId="0" borderId="0" xfId="0" applyNumberFormat="1" applyFont="1" applyFill="1" applyAlignment="1">
      <alignment horizontal="left"/>
    </xf>
    <xf numFmtId="0" fontId="56" fillId="33" borderId="19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169" fontId="56" fillId="36" borderId="10" xfId="0" applyNumberFormat="1" applyFont="1" applyFill="1" applyBorder="1" applyAlignment="1">
      <alignment horizontal="center"/>
    </xf>
    <xf numFmtId="164" fontId="56" fillId="33" borderId="0" xfId="0" applyNumberFormat="1" applyFont="1" applyFill="1" applyAlignment="1">
      <alignment horizontal="center"/>
    </xf>
    <xf numFmtId="1" fontId="56" fillId="33" borderId="19" xfId="0" applyNumberFormat="1" applyFont="1" applyFill="1" applyBorder="1" applyAlignment="1">
      <alignment horizontal="center"/>
    </xf>
    <xf numFmtId="1" fontId="56" fillId="33" borderId="0" xfId="0" applyNumberFormat="1" applyFont="1" applyFill="1" applyAlignment="1">
      <alignment horizontal="center"/>
    </xf>
    <xf numFmtId="0" fontId="56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/>
    </xf>
    <xf numFmtId="0" fontId="56" fillId="37" borderId="10" xfId="0" applyFont="1" applyFill="1" applyBorder="1" applyAlignment="1">
      <alignment horizontal="center"/>
    </xf>
    <xf numFmtId="164" fontId="63" fillId="33" borderId="10" xfId="0" applyNumberFormat="1" applyFont="1" applyFill="1" applyBorder="1" applyAlignment="1">
      <alignment horizontal="center"/>
    </xf>
    <xf numFmtId="179" fontId="63" fillId="33" borderId="10" xfId="0" applyNumberFormat="1" applyFont="1" applyFill="1" applyBorder="1" applyAlignment="1">
      <alignment horizontal="center"/>
    </xf>
    <xf numFmtId="2" fontId="63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14" fontId="59" fillId="0" borderId="12" xfId="0" applyNumberFormat="1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 horizontal="center"/>
    </xf>
    <xf numFmtId="164" fontId="59" fillId="34" borderId="12" xfId="0" applyNumberFormat="1" applyFont="1" applyFill="1" applyBorder="1" applyAlignment="1">
      <alignment horizontal="center"/>
    </xf>
    <xf numFmtId="1" fontId="59" fillId="34" borderId="12" xfId="0" applyNumberFormat="1" applyFont="1" applyFill="1" applyBorder="1" applyAlignment="1">
      <alignment horizontal="center"/>
    </xf>
    <xf numFmtId="164" fontId="59" fillId="33" borderId="12" xfId="0" applyNumberFormat="1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1" fontId="59" fillId="33" borderId="12" xfId="0" applyNumberFormat="1" applyFont="1" applyFill="1" applyBorder="1" applyAlignment="1">
      <alignment horizontal="center"/>
    </xf>
    <xf numFmtId="2" fontId="59" fillId="33" borderId="12" xfId="0" applyNumberFormat="1" applyFont="1" applyFill="1" applyBorder="1" applyAlignment="1">
      <alignment horizontal="center"/>
    </xf>
    <xf numFmtId="169" fontId="59" fillId="33" borderId="12" xfId="0" applyNumberFormat="1" applyFont="1" applyFill="1" applyBorder="1" applyAlignment="1">
      <alignment horizontal="center"/>
    </xf>
    <xf numFmtId="1" fontId="59" fillId="33" borderId="13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174" fontId="56" fillId="0" borderId="11" xfId="0" applyNumberFormat="1" applyFont="1" applyFill="1" applyBorder="1" applyAlignment="1">
      <alignment horizontal="center"/>
    </xf>
    <xf numFmtId="168" fontId="56" fillId="0" borderId="11" xfId="0" applyNumberFormat="1" applyFont="1" applyFill="1" applyBorder="1" applyAlignment="1">
      <alignment horizontal="center"/>
    </xf>
    <xf numFmtId="1" fontId="56" fillId="0" borderId="11" xfId="0" applyNumberFormat="1" applyFont="1" applyFill="1" applyBorder="1" applyAlignment="1">
      <alignment horizontal="center"/>
    </xf>
    <xf numFmtId="172" fontId="56" fillId="34" borderId="11" xfId="0" applyNumberFormat="1" applyFont="1" applyFill="1" applyBorder="1" applyAlignment="1">
      <alignment horizontal="center"/>
    </xf>
    <xf numFmtId="164" fontId="56" fillId="34" borderId="11" xfId="0" applyNumberFormat="1" applyFont="1" applyFill="1" applyBorder="1" applyAlignment="1">
      <alignment horizontal="center"/>
    </xf>
    <xf numFmtId="1" fontId="56" fillId="34" borderId="11" xfId="0" applyNumberFormat="1" applyFont="1" applyFill="1" applyBorder="1" applyAlignment="1">
      <alignment horizontal="center"/>
    </xf>
    <xf numFmtId="164" fontId="56" fillId="33" borderId="11" xfId="0" applyNumberFormat="1" applyFont="1" applyFill="1" applyBorder="1" applyAlignment="1">
      <alignment horizontal="center"/>
    </xf>
    <xf numFmtId="1" fontId="56" fillId="33" borderId="11" xfId="0" applyNumberFormat="1" applyFont="1" applyFill="1" applyBorder="1" applyAlignment="1">
      <alignment horizontal="center"/>
    </xf>
    <xf numFmtId="2" fontId="56" fillId="33" borderId="11" xfId="0" applyNumberFormat="1" applyFont="1" applyFill="1" applyBorder="1" applyAlignment="1">
      <alignment horizontal="center"/>
    </xf>
    <xf numFmtId="179" fontId="56" fillId="33" borderId="11" xfId="0" applyNumberFormat="1" applyFont="1" applyFill="1" applyBorder="1" applyAlignment="1">
      <alignment horizontal="center"/>
    </xf>
    <xf numFmtId="169" fontId="56" fillId="36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/>
    </xf>
    <xf numFmtId="169" fontId="56" fillId="36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174" fontId="56" fillId="0" borderId="20" xfId="0" applyNumberFormat="1" applyFont="1" applyFill="1" applyBorder="1" applyAlignment="1">
      <alignment horizontal="center"/>
    </xf>
    <xf numFmtId="168" fontId="56" fillId="0" borderId="20" xfId="0" applyNumberFormat="1" applyFont="1" applyFill="1" applyBorder="1" applyAlignment="1">
      <alignment horizontal="center"/>
    </xf>
    <xf numFmtId="1" fontId="56" fillId="0" borderId="20" xfId="0" applyNumberFormat="1" applyFont="1" applyFill="1" applyBorder="1" applyAlignment="1">
      <alignment horizontal="center"/>
    </xf>
    <xf numFmtId="172" fontId="56" fillId="34" borderId="20" xfId="0" applyNumberFormat="1" applyFont="1" applyFill="1" applyBorder="1" applyAlignment="1">
      <alignment horizontal="center"/>
    </xf>
    <xf numFmtId="164" fontId="56" fillId="34" borderId="20" xfId="0" applyNumberFormat="1" applyFont="1" applyFill="1" applyBorder="1" applyAlignment="1">
      <alignment horizontal="center"/>
    </xf>
    <xf numFmtId="1" fontId="56" fillId="34" borderId="20" xfId="0" applyNumberFormat="1" applyFont="1" applyFill="1" applyBorder="1" applyAlignment="1">
      <alignment horizontal="center"/>
    </xf>
    <xf numFmtId="164" fontId="56" fillId="33" borderId="20" xfId="0" applyNumberFormat="1" applyFont="1" applyFill="1" applyBorder="1" applyAlignment="1">
      <alignment horizontal="center"/>
    </xf>
    <xf numFmtId="1" fontId="56" fillId="33" borderId="20" xfId="0" applyNumberFormat="1" applyFont="1" applyFill="1" applyBorder="1" applyAlignment="1">
      <alignment horizontal="center"/>
    </xf>
    <xf numFmtId="2" fontId="56" fillId="33" borderId="20" xfId="0" applyNumberFormat="1" applyFont="1" applyFill="1" applyBorder="1" applyAlignment="1">
      <alignment horizontal="center"/>
    </xf>
    <xf numFmtId="179" fontId="56" fillId="33" borderId="20" xfId="0" applyNumberFormat="1" applyFont="1" applyFill="1" applyBorder="1" applyAlignment="1">
      <alignment horizontal="center"/>
    </xf>
    <xf numFmtId="0" fontId="56" fillId="33" borderId="20" xfId="0" applyFont="1" applyFill="1" applyBorder="1" applyAlignment="1">
      <alignment/>
    </xf>
    <xf numFmtId="169" fontId="56" fillId="36" borderId="20" xfId="0" applyNumberFormat="1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164" fontId="3" fillId="33" borderId="20" xfId="0" applyNumberFormat="1" applyFont="1" applyFill="1" applyBorder="1" applyAlignment="1">
      <alignment horizontal="center"/>
    </xf>
    <xf numFmtId="164" fontId="3" fillId="33" borderId="21" xfId="0" applyNumberFormat="1" applyFont="1" applyFill="1" applyBorder="1" applyAlignment="1">
      <alignment horizontal="center"/>
    </xf>
    <xf numFmtId="170" fontId="56" fillId="0" borderId="20" xfId="0" applyNumberFormat="1" applyFont="1" applyFill="1" applyBorder="1" applyAlignment="1">
      <alignment horizontal="center"/>
    </xf>
    <xf numFmtId="169" fontId="63" fillId="36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164" fontId="56" fillId="33" borderId="22" xfId="0" applyNumberFormat="1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1" fontId="56" fillId="33" borderId="13" xfId="0" applyNumberFormat="1" applyFont="1" applyFill="1" applyBorder="1" applyAlignment="1">
      <alignment horizontal="center"/>
    </xf>
    <xf numFmtId="1" fontId="56" fillId="33" borderId="21" xfId="0" applyNumberFormat="1" applyFont="1" applyFill="1" applyBorder="1" applyAlignment="1">
      <alignment horizontal="center"/>
    </xf>
    <xf numFmtId="169" fontId="63" fillId="36" borderId="12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0" fontId="56" fillId="37" borderId="20" xfId="0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4" fontId="63" fillId="33" borderId="20" xfId="0" applyNumberFormat="1" applyFont="1" applyFill="1" applyBorder="1" applyAlignment="1">
      <alignment horizontal="center"/>
    </xf>
    <xf numFmtId="179" fontId="63" fillId="33" borderId="20" xfId="0" applyNumberFormat="1" applyFont="1" applyFill="1" applyBorder="1" applyAlignment="1">
      <alignment horizontal="center"/>
    </xf>
    <xf numFmtId="2" fontId="63" fillId="33" borderId="20" xfId="0" applyNumberFormat="1" applyFont="1" applyFill="1" applyBorder="1" applyAlignment="1">
      <alignment horizontal="center"/>
    </xf>
    <xf numFmtId="169" fontId="3" fillId="33" borderId="20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56" fillId="37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8" fontId="3" fillId="0" borderId="12" xfId="0" applyNumberFormat="1" applyFont="1" applyFill="1" applyBorder="1" applyAlignment="1">
      <alignment horizontal="center"/>
    </xf>
    <xf numFmtId="164" fontId="63" fillId="33" borderId="12" xfId="0" applyNumberFormat="1" applyFont="1" applyFill="1" applyBorder="1" applyAlignment="1">
      <alignment horizontal="center"/>
    </xf>
    <xf numFmtId="179" fontId="63" fillId="33" borderId="12" xfId="0" applyNumberFormat="1" applyFont="1" applyFill="1" applyBorder="1" applyAlignment="1">
      <alignment horizontal="center"/>
    </xf>
    <xf numFmtId="2" fontId="63" fillId="33" borderId="12" xfId="0" applyNumberFormat="1" applyFont="1" applyFill="1" applyBorder="1" applyAlignment="1">
      <alignment horizontal="center"/>
    </xf>
    <xf numFmtId="169" fontId="3" fillId="33" borderId="12" xfId="0" applyNumberFormat="1" applyFont="1" applyFill="1" applyBorder="1" applyAlignment="1">
      <alignment horizontal="center"/>
    </xf>
    <xf numFmtId="2" fontId="61" fillId="0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164" fontId="59" fillId="0" borderId="12" xfId="0" applyNumberFormat="1" applyFont="1" applyFill="1" applyBorder="1" applyAlignment="1">
      <alignment horizontal="center"/>
    </xf>
    <xf numFmtId="2" fontId="56" fillId="0" borderId="20" xfId="0" applyNumberFormat="1" applyFont="1" applyFill="1" applyBorder="1" applyAlignment="1">
      <alignment horizontal="center"/>
    </xf>
    <xf numFmtId="2" fontId="56" fillId="0" borderId="11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2" fontId="56" fillId="0" borderId="12" xfId="0" applyNumberFormat="1" applyFont="1" applyFill="1" applyBorder="1" applyAlignment="1">
      <alignment horizontal="center"/>
    </xf>
    <xf numFmtId="0" fontId="3" fillId="0" borderId="20" xfId="57" applyFont="1" applyFill="1" applyBorder="1" applyAlignment="1">
      <alignment horizontal="center"/>
    </xf>
    <xf numFmtId="0" fontId="3" fillId="0" borderId="10" xfId="57" applyFont="1" applyFill="1" applyBorder="1" applyAlignment="1">
      <alignment horizontal="center"/>
    </xf>
    <xf numFmtId="0" fontId="3" fillId="0" borderId="12" xfId="57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 quotePrefix="1">
      <alignment horizontal="center"/>
    </xf>
    <xf numFmtId="0" fontId="2" fillId="38" borderId="10" xfId="0" applyFont="1" applyFill="1" applyBorder="1" applyAlignment="1">
      <alignment horizontal="center"/>
    </xf>
    <xf numFmtId="164" fontId="2" fillId="38" borderId="19" xfId="0" applyNumberFormat="1" applyFont="1" applyFill="1" applyBorder="1" applyAlignment="1">
      <alignment horizontal="center"/>
    </xf>
    <xf numFmtId="2" fontId="61" fillId="38" borderId="10" xfId="0" applyNumberFormat="1" applyFont="1" applyFill="1" applyBorder="1" applyAlignment="1">
      <alignment horizontal="center"/>
    </xf>
    <xf numFmtId="169" fontId="61" fillId="38" borderId="10" xfId="0" applyNumberFormat="1" applyFont="1" applyFill="1" applyBorder="1" applyAlignment="1">
      <alignment horizontal="center"/>
    </xf>
    <xf numFmtId="2" fontId="57" fillId="38" borderId="10" xfId="0" applyNumberFormat="1" applyFont="1" applyFill="1" applyBorder="1" applyAlignment="1">
      <alignment horizontal="center"/>
    </xf>
    <xf numFmtId="164" fontId="57" fillId="38" borderId="10" xfId="0" applyNumberFormat="1" applyFont="1" applyFill="1" applyBorder="1" applyAlignment="1">
      <alignment horizontal="center"/>
    </xf>
    <xf numFmtId="164" fontId="57" fillId="38" borderId="11" xfId="0" applyNumberFormat="1" applyFont="1" applyFill="1" applyBorder="1" applyAlignment="1">
      <alignment horizontal="center"/>
    </xf>
    <xf numFmtId="1" fontId="57" fillId="38" borderId="10" xfId="0" applyNumberFormat="1" applyFont="1" applyFill="1" applyBorder="1" applyAlignment="1">
      <alignment horizontal="center"/>
    </xf>
    <xf numFmtId="1" fontId="59" fillId="38" borderId="12" xfId="57" applyNumberFormat="1" applyFont="1" applyFill="1" applyBorder="1" applyAlignment="1">
      <alignment horizontal="center"/>
    </xf>
    <xf numFmtId="164" fontId="59" fillId="38" borderId="12" xfId="57" applyNumberFormat="1" applyFont="1" applyFill="1" applyBorder="1" applyAlignment="1">
      <alignment horizontal="center"/>
    </xf>
    <xf numFmtId="0" fontId="59" fillId="38" borderId="12" xfId="0" applyFont="1" applyFill="1" applyBorder="1" applyAlignment="1">
      <alignment horizontal="center"/>
    </xf>
    <xf numFmtId="164" fontId="59" fillId="38" borderId="12" xfId="0" applyNumberFormat="1" applyFont="1" applyFill="1" applyBorder="1" applyAlignment="1">
      <alignment horizontal="center"/>
    </xf>
    <xf numFmtId="164" fontId="3" fillId="38" borderId="20" xfId="57" applyNumberFormat="1" applyFont="1" applyFill="1" applyBorder="1" applyAlignment="1">
      <alignment horizontal="center"/>
    </xf>
    <xf numFmtId="164" fontId="56" fillId="38" borderId="20" xfId="57" applyNumberFormat="1" applyFont="1" applyFill="1" applyBorder="1" applyAlignment="1">
      <alignment horizontal="center"/>
    </xf>
    <xf numFmtId="164" fontId="3" fillId="38" borderId="20" xfId="0" applyNumberFormat="1" applyFont="1" applyFill="1" applyBorder="1" applyAlignment="1">
      <alignment horizontal="center"/>
    </xf>
    <xf numFmtId="2" fontId="56" fillId="38" borderId="20" xfId="0" applyNumberFormat="1" applyFont="1" applyFill="1" applyBorder="1" applyAlignment="1">
      <alignment horizontal="center"/>
    </xf>
    <xf numFmtId="164" fontId="3" fillId="38" borderId="11" xfId="57" applyNumberFormat="1" applyFont="1" applyFill="1" applyBorder="1" applyAlignment="1">
      <alignment horizontal="center"/>
    </xf>
    <xf numFmtId="164" fontId="56" fillId="38" borderId="11" xfId="57" applyNumberFormat="1" applyFont="1" applyFill="1" applyBorder="1" applyAlignment="1">
      <alignment horizontal="center"/>
    </xf>
    <xf numFmtId="164" fontId="3" fillId="38" borderId="11" xfId="0" applyNumberFormat="1" applyFont="1" applyFill="1" applyBorder="1" applyAlignment="1">
      <alignment horizontal="center"/>
    </xf>
    <xf numFmtId="2" fontId="56" fillId="38" borderId="11" xfId="0" applyNumberFormat="1" applyFont="1" applyFill="1" applyBorder="1" applyAlignment="1">
      <alignment horizontal="center"/>
    </xf>
    <xf numFmtId="164" fontId="3" fillId="38" borderId="10" xfId="57" applyNumberFormat="1" applyFont="1" applyFill="1" applyBorder="1" applyAlignment="1">
      <alignment horizontal="center"/>
    </xf>
    <xf numFmtId="164" fontId="56" fillId="38" borderId="10" xfId="57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 horizontal="center"/>
    </xf>
    <xf numFmtId="164" fontId="3" fillId="38" borderId="7" xfId="57" applyNumberFormat="1" applyFont="1" applyFill="1" applyAlignment="1">
      <alignment horizontal="center"/>
    </xf>
    <xf numFmtId="2" fontId="56" fillId="38" borderId="10" xfId="0" applyNumberFormat="1" applyFont="1" applyFill="1" applyBorder="1" applyAlignment="1">
      <alignment horizontal="center"/>
    </xf>
    <xf numFmtId="164" fontId="3" fillId="38" borderId="12" xfId="57" applyNumberFormat="1" applyFont="1" applyFill="1" applyBorder="1" applyAlignment="1">
      <alignment horizontal="center"/>
    </xf>
    <xf numFmtId="164" fontId="56" fillId="38" borderId="12" xfId="57" applyNumberFormat="1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23" xfId="57" applyFont="1" applyFill="1" applyBorder="1" applyAlignment="1">
      <alignment horizontal="center"/>
    </xf>
    <xf numFmtId="2" fontId="56" fillId="38" borderId="12" xfId="0" applyNumberFormat="1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164" fontId="2" fillId="38" borderId="12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164" fontId="3" fillId="38" borderId="12" xfId="0" applyNumberFormat="1" applyFont="1" applyFill="1" applyBorder="1" applyAlignment="1">
      <alignment horizontal="center"/>
    </xf>
    <xf numFmtId="2" fontId="56" fillId="38" borderId="20" xfId="57" applyNumberFormat="1" applyFont="1" applyFill="1" applyBorder="1" applyAlignment="1">
      <alignment horizontal="center"/>
    </xf>
    <xf numFmtId="0" fontId="3" fillId="38" borderId="20" xfId="57" applyFont="1" applyFill="1" applyBorder="1" applyAlignment="1">
      <alignment horizontal="center"/>
    </xf>
    <xf numFmtId="2" fontId="56" fillId="38" borderId="10" xfId="57" applyNumberFormat="1" applyFont="1" applyFill="1" applyBorder="1" applyAlignment="1">
      <alignment horizontal="center"/>
    </xf>
    <xf numFmtId="0" fontId="3" fillId="38" borderId="10" xfId="57" applyFont="1" applyFill="1" applyBorder="1" applyAlignment="1">
      <alignment horizontal="center"/>
    </xf>
    <xf numFmtId="2" fontId="56" fillId="38" borderId="12" xfId="57" applyNumberFormat="1" applyFont="1" applyFill="1" applyBorder="1" applyAlignment="1">
      <alignment horizontal="center"/>
    </xf>
    <xf numFmtId="0" fontId="3" fillId="38" borderId="12" xfId="57" applyFont="1" applyFill="1" applyBorder="1" applyAlignment="1">
      <alignment horizontal="center"/>
    </xf>
    <xf numFmtId="2" fontId="5" fillId="38" borderId="24" xfId="0" applyNumberFormat="1" applyFont="1" applyFill="1" applyBorder="1" applyAlignment="1">
      <alignment horizontal="center"/>
    </xf>
    <xf numFmtId="1" fontId="5" fillId="38" borderId="24" xfId="0" applyNumberFormat="1" applyFont="1" applyFill="1" applyBorder="1" applyAlignment="1">
      <alignment horizontal="center"/>
    </xf>
    <xf numFmtId="164" fontId="5" fillId="38" borderId="24" xfId="0" applyNumberFormat="1" applyFont="1" applyFill="1" applyBorder="1" applyAlignment="1">
      <alignment horizontal="center"/>
    </xf>
    <xf numFmtId="2" fontId="5" fillId="38" borderId="11" xfId="0" applyNumberFormat="1" applyFont="1" applyFill="1" applyBorder="1" applyAlignment="1">
      <alignment horizontal="center"/>
    </xf>
    <xf numFmtId="1" fontId="5" fillId="38" borderId="11" xfId="0" applyNumberFormat="1" applyFont="1" applyFill="1" applyBorder="1" applyAlignment="1">
      <alignment horizontal="center"/>
    </xf>
    <xf numFmtId="164" fontId="5" fillId="38" borderId="11" xfId="0" applyNumberFormat="1" applyFont="1" applyFill="1" applyBorder="1" applyAlignment="1">
      <alignment horizontal="center"/>
    </xf>
    <xf numFmtId="2" fontId="5" fillId="38" borderId="10" xfId="0" applyNumberFormat="1" applyFont="1" applyFill="1" applyBorder="1" applyAlignment="1">
      <alignment horizontal="center"/>
    </xf>
    <xf numFmtId="1" fontId="5" fillId="38" borderId="10" xfId="0" applyNumberFormat="1" applyFont="1" applyFill="1" applyBorder="1" applyAlignment="1">
      <alignment horizontal="center"/>
    </xf>
    <xf numFmtId="164" fontId="5" fillId="38" borderId="10" xfId="0" applyNumberFormat="1" applyFont="1" applyFill="1" applyBorder="1" applyAlignment="1">
      <alignment horizontal="center"/>
    </xf>
    <xf numFmtId="2" fontId="5" fillId="38" borderId="12" xfId="0" applyNumberFormat="1" applyFont="1" applyFill="1" applyBorder="1" applyAlignment="1">
      <alignment horizontal="center"/>
    </xf>
    <xf numFmtId="1" fontId="5" fillId="38" borderId="12" xfId="0" applyNumberFormat="1" applyFont="1" applyFill="1" applyBorder="1" applyAlignment="1">
      <alignment horizontal="center"/>
    </xf>
    <xf numFmtId="164" fontId="5" fillId="38" borderId="12" xfId="0" applyNumberFormat="1" applyFont="1" applyFill="1" applyBorder="1" applyAlignment="1">
      <alignment horizontal="center"/>
    </xf>
    <xf numFmtId="49" fontId="61" fillId="0" borderId="0" xfId="0" applyNumberFormat="1" applyFont="1" applyFill="1" applyAlignment="1">
      <alignment horizontal="left"/>
    </xf>
    <xf numFmtId="170" fontId="56" fillId="2" borderId="10" xfId="0" applyNumberFormat="1" applyFont="1" applyFill="1" applyBorder="1" applyAlignment="1">
      <alignment horizontal="center"/>
    </xf>
    <xf numFmtId="174" fontId="56" fillId="2" borderId="20" xfId="0" applyNumberFormat="1" applyFont="1" applyFill="1" applyBorder="1" applyAlignment="1">
      <alignment horizontal="center"/>
    </xf>
    <xf numFmtId="174" fontId="56" fillId="2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69" fontId="63" fillId="33" borderId="10" xfId="0" applyNumberFormat="1" applyFont="1" applyFill="1" applyBorder="1" applyAlignment="1">
      <alignment horizontal="center"/>
    </xf>
    <xf numFmtId="169" fontId="63" fillId="33" borderId="12" xfId="0" applyNumberFormat="1" applyFont="1" applyFill="1" applyBorder="1" applyAlignment="1">
      <alignment horizontal="center"/>
    </xf>
    <xf numFmtId="169" fontId="63" fillId="33" borderId="20" xfId="0" applyNumberFormat="1" applyFont="1" applyFill="1" applyBorder="1" applyAlignment="1">
      <alignment horizontal="center"/>
    </xf>
    <xf numFmtId="169" fontId="56" fillId="33" borderId="20" xfId="0" applyNumberFormat="1" applyFont="1" applyFill="1" applyBorder="1" applyAlignment="1">
      <alignment horizontal="center"/>
    </xf>
    <xf numFmtId="169" fontId="56" fillId="33" borderId="11" xfId="0" applyNumberFormat="1" applyFont="1" applyFill="1" applyBorder="1" applyAlignment="1">
      <alignment horizontal="center"/>
    </xf>
    <xf numFmtId="169" fontId="56" fillId="33" borderId="10" xfId="0" applyNumberFormat="1" applyFont="1" applyFill="1" applyBorder="1" applyAlignment="1">
      <alignment horizontal="center"/>
    </xf>
    <xf numFmtId="169" fontId="56" fillId="33" borderId="12" xfId="0" applyNumberFormat="1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172" fontId="56" fillId="39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15" fillId="0" borderId="0" xfId="0" applyFont="1" applyFill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170" fontId="3" fillId="0" borderId="2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174" fontId="3" fillId="2" borderId="20" xfId="0" applyNumberFormat="1" applyFont="1" applyFill="1" applyBorder="1" applyAlignment="1">
      <alignment horizontal="center"/>
    </xf>
    <xf numFmtId="174" fontId="3" fillId="2" borderId="10" xfId="0" applyNumberFormat="1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1" fontId="3" fillId="35" borderId="17" xfId="0" applyNumberFormat="1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56" fillId="33" borderId="10" xfId="0" applyNumberFormat="1" applyFont="1" applyFill="1" applyBorder="1" applyAlignment="1">
      <alignment/>
    </xf>
    <xf numFmtId="1" fontId="56" fillId="33" borderId="12" xfId="0" applyNumberFormat="1" applyFont="1" applyFill="1" applyBorder="1" applyAlignment="1">
      <alignment/>
    </xf>
    <xf numFmtId="1" fontId="56" fillId="33" borderId="20" xfId="0" applyNumberFormat="1" applyFont="1" applyFill="1" applyBorder="1" applyAlignment="1">
      <alignment/>
    </xf>
    <xf numFmtId="164" fontId="59" fillId="33" borderId="2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ll data from primary sampling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28"/>
  <sheetViews>
    <sheetView tabSelected="1" workbookViewId="0" topLeftCell="A1">
      <pane xSplit="2180" ySplit="2320" topLeftCell="AJ84" activePane="bottomRight" state="split"/>
      <selection pane="topLeft" activeCell="B1" sqref="B1:B65536"/>
      <selection pane="topRight" activeCell="C3" sqref="C3"/>
      <selection pane="bottomLeft" activeCell="F73" sqref="F73"/>
      <selection pane="bottomRight" activeCell="AX122" sqref="AX122"/>
    </sheetView>
  </sheetViews>
  <sheetFormatPr defaultColWidth="8.8515625" defaultRowHeight="15"/>
  <cols>
    <col min="1" max="1" width="3.140625" style="20" bestFit="1" customWidth="1"/>
    <col min="2" max="2" width="8.7109375" style="20" bestFit="1" customWidth="1"/>
    <col min="3" max="3" width="11.00390625" style="20" customWidth="1"/>
    <col min="4" max="4" width="10.8515625" style="6" customWidth="1"/>
    <col min="5" max="5" width="19.00390625" style="6" customWidth="1"/>
    <col min="6" max="6" width="20.28125" style="6" customWidth="1"/>
    <col min="7" max="7" width="26.8515625" style="3" customWidth="1"/>
    <col min="8" max="8" width="6.7109375" style="3" customWidth="1"/>
    <col min="9" max="9" width="12.421875" style="3" customWidth="1"/>
    <col min="10" max="10" width="7.28125" style="3" customWidth="1"/>
    <col min="11" max="11" width="10.00390625" style="3" customWidth="1"/>
    <col min="12" max="12" width="9.28125" style="3" customWidth="1"/>
    <col min="13" max="15" width="8.140625" style="3" customWidth="1"/>
    <col min="16" max="16" width="7.7109375" style="4" customWidth="1"/>
    <col min="17" max="17" width="6.00390625" style="5" customWidth="1"/>
    <col min="18" max="18" width="6.00390625" style="4" customWidth="1"/>
    <col min="19" max="19" width="8.140625" style="5" customWidth="1"/>
    <col min="20" max="20" width="6.00390625" style="4" customWidth="1"/>
    <col min="21" max="21" width="8.140625" style="4" customWidth="1"/>
    <col min="22" max="23" width="5.8515625" style="4" customWidth="1"/>
    <col min="24" max="24" width="8.28125" style="5" customWidth="1"/>
    <col min="25" max="25" width="8.421875" style="4" customWidth="1"/>
    <col min="26" max="26" width="5.8515625" style="4" customWidth="1"/>
    <col min="27" max="28" width="10.7109375" style="5" customWidth="1"/>
    <col min="29" max="29" width="15.28125" style="5" customWidth="1"/>
    <col min="30" max="30" width="13.00390625" style="4" customWidth="1"/>
    <col min="31" max="31" width="6.7109375" style="64" customWidth="1"/>
    <col min="32" max="32" width="11.421875" style="4" customWidth="1"/>
    <col min="33" max="33" width="7.00390625" style="37" customWidth="1"/>
    <col min="34" max="34" width="6.7109375" style="37" customWidth="1"/>
    <col min="35" max="35" width="4.421875" style="4" bestFit="1" customWidth="1"/>
    <col min="36" max="40" width="6.140625" style="4" customWidth="1"/>
    <col min="41" max="43" width="10.8515625" style="37" customWidth="1"/>
    <col min="44" max="44" width="6.140625" style="37" customWidth="1"/>
    <col min="45" max="45" width="5.8515625" style="37" customWidth="1"/>
    <col min="46" max="46" width="6.7109375" style="37" customWidth="1"/>
    <col min="47" max="47" width="6.140625" style="37" bestFit="1" customWidth="1"/>
    <col min="48" max="48" width="13.8515625" style="64" customWidth="1"/>
    <col min="49" max="49" width="7.7109375" style="64" customWidth="1"/>
    <col min="50" max="50" width="13.8515625" style="4" customWidth="1"/>
    <col min="51" max="51" width="11.7109375" style="4" customWidth="1"/>
    <col min="52" max="52" width="20.8515625" style="5" customWidth="1"/>
    <col min="53" max="53" width="12.7109375" style="4" customWidth="1"/>
    <col min="54" max="54" width="12.7109375" style="5" customWidth="1"/>
    <col min="55" max="55" width="13.00390625" style="4" customWidth="1"/>
    <col min="56" max="56" width="7.140625" style="4" customWidth="1"/>
    <col min="57" max="57" width="6.28125" style="5" customWidth="1"/>
    <col min="58" max="58" width="6.8515625" style="5" customWidth="1"/>
    <col min="59" max="59" width="9.140625" style="6" bestFit="1" customWidth="1"/>
    <col min="60" max="60" width="4.140625" style="6" bestFit="1" customWidth="1"/>
    <col min="61" max="61" width="6.8515625" style="4" customWidth="1"/>
    <col min="62" max="62" width="7.00390625" style="4" customWidth="1"/>
    <col min="63" max="64" width="6.140625" style="4" customWidth="1"/>
    <col min="65" max="65" width="10.8515625" style="4" customWidth="1"/>
    <col min="66" max="66" width="8.00390625" style="6" customWidth="1"/>
    <col min="67" max="67" width="7.28125" style="6" bestFit="1" customWidth="1"/>
    <col min="68" max="70" width="5.421875" style="6" bestFit="1" customWidth="1"/>
    <col min="71" max="71" width="6.28125" style="6" bestFit="1" customWidth="1"/>
    <col min="72" max="72" width="7.28125" style="6" bestFit="1" customWidth="1"/>
    <col min="73" max="73" width="6.28125" style="6" bestFit="1" customWidth="1"/>
    <col min="74" max="74" width="7.28125" style="6" bestFit="1" customWidth="1"/>
    <col min="75" max="76" width="6.28125" style="6" bestFit="1" customWidth="1"/>
    <col min="77" max="77" width="7.28125" style="6" bestFit="1" customWidth="1"/>
    <col min="78" max="78" width="7.421875" style="6" bestFit="1" customWidth="1"/>
    <col min="79" max="79" width="6.28125" style="6" bestFit="1" customWidth="1"/>
    <col min="80" max="80" width="7.7109375" style="6" customWidth="1"/>
    <col min="81" max="82" width="7.421875" style="6" customWidth="1"/>
    <col min="83" max="83" width="7.8515625" style="6" customWidth="1"/>
    <col min="84" max="84" width="9.00390625" style="0" customWidth="1"/>
    <col min="85" max="85" width="7.28125" style="0" bestFit="1" customWidth="1"/>
    <col min="86" max="86" width="5.421875" style="0" bestFit="1" customWidth="1"/>
    <col min="87" max="87" width="5.140625" style="0" bestFit="1" customWidth="1"/>
    <col min="88" max="88" width="4.7109375" style="0" bestFit="1" customWidth="1"/>
    <col min="89" max="89" width="5.421875" style="0" bestFit="1" customWidth="1"/>
    <col min="90" max="90" width="4.7109375" style="0" bestFit="1" customWidth="1"/>
    <col min="91" max="92" width="6.28125" style="0" bestFit="1" customWidth="1"/>
    <col min="93" max="93" width="7.28125" style="0" bestFit="1" customWidth="1"/>
    <col min="94" max="95" width="5.00390625" style="0" bestFit="1" customWidth="1"/>
    <col min="96" max="96" width="7.28125" style="0" bestFit="1" customWidth="1"/>
    <col min="97" max="98" width="6.28125" style="0" bestFit="1" customWidth="1"/>
    <col min="99" max="99" width="8.7109375" style="0" customWidth="1"/>
    <col min="100" max="102" width="8.7109375" style="1" customWidth="1"/>
    <col min="103" max="103" width="9.7109375" style="1" bestFit="1" customWidth="1"/>
    <col min="104" max="104" width="8.7109375" style="1" customWidth="1"/>
    <col min="105" max="105" width="10.7109375" style="1" customWidth="1"/>
    <col min="106" max="107" width="8.7109375" style="1" customWidth="1"/>
    <col min="108" max="108" width="16.7109375" style="1" bestFit="1" customWidth="1"/>
    <col min="109" max="115" width="8.7109375" style="1" customWidth="1"/>
    <col min="116" max="16384" width="8.8515625" style="9" customWidth="1"/>
  </cols>
  <sheetData>
    <row r="1" spans="2:83" ht="20.25">
      <c r="B1" s="38" t="s">
        <v>23</v>
      </c>
      <c r="C1" s="38"/>
      <c r="E1" s="281"/>
      <c r="F1" s="38"/>
      <c r="G1" s="75" t="s">
        <v>222</v>
      </c>
      <c r="H1" s="76"/>
      <c r="I1" s="77"/>
      <c r="J1" s="77"/>
      <c r="K1" s="78"/>
      <c r="L1" s="78"/>
      <c r="M1" s="78"/>
      <c r="N1" s="78"/>
      <c r="O1" s="78"/>
      <c r="P1" s="78"/>
      <c r="Q1" s="78"/>
      <c r="R1" s="78"/>
      <c r="S1" s="78"/>
      <c r="T1" s="79"/>
      <c r="U1" s="79"/>
      <c r="V1" s="79"/>
      <c r="W1" s="79"/>
      <c r="X1" s="295"/>
      <c r="Y1" s="80"/>
      <c r="Z1" s="74"/>
      <c r="AA1" s="74"/>
      <c r="AB1" s="74"/>
      <c r="BF1" s="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8"/>
      <c r="BY1" s="108"/>
      <c r="BZ1" s="108"/>
      <c r="CA1" s="108"/>
      <c r="CB1" s="108"/>
      <c r="CC1" s="108"/>
      <c r="CD1" s="108"/>
      <c r="CE1" s="108"/>
    </row>
    <row r="2" spans="2:61" ht="12.75">
      <c r="B2" s="69" t="s">
        <v>208</v>
      </c>
      <c r="C2" s="260" t="s">
        <v>434</v>
      </c>
      <c r="E2" s="2"/>
      <c r="F2" s="2"/>
      <c r="G2" s="81" t="s">
        <v>217</v>
      </c>
      <c r="H2" s="82"/>
      <c r="I2" s="83"/>
      <c r="J2" s="83"/>
      <c r="K2" s="84"/>
      <c r="L2" s="84"/>
      <c r="M2" s="84"/>
      <c r="N2" s="84"/>
      <c r="O2" s="84"/>
      <c r="P2" s="84"/>
      <c r="Q2" s="84"/>
      <c r="R2" s="84"/>
      <c r="S2" s="84"/>
      <c r="T2" s="85"/>
      <c r="U2" s="85"/>
      <c r="V2" s="85"/>
      <c r="W2" s="85"/>
      <c r="X2" s="296"/>
      <c r="Y2" s="86"/>
      <c r="Z2" s="74"/>
      <c r="AA2" s="74"/>
      <c r="AB2" s="74"/>
      <c r="BF2" s="8"/>
      <c r="BI2" s="109"/>
    </row>
    <row r="3" spans="2:66" ht="12.75">
      <c r="B3" s="69"/>
      <c r="C3" s="69"/>
      <c r="D3" s="63"/>
      <c r="E3" s="2"/>
      <c r="F3" s="2"/>
      <c r="BF3" s="8"/>
      <c r="BN3" s="106"/>
    </row>
    <row r="4" spans="1:115" s="12" customFormat="1" ht="15.75">
      <c r="A4" s="18"/>
      <c r="B4" s="62" t="s">
        <v>144</v>
      </c>
      <c r="C4" s="10" t="s">
        <v>315</v>
      </c>
      <c r="D4" s="10" t="s">
        <v>24</v>
      </c>
      <c r="E4" s="11" t="s">
        <v>200</v>
      </c>
      <c r="F4" s="11" t="s">
        <v>201</v>
      </c>
      <c r="G4" s="11" t="s">
        <v>28</v>
      </c>
      <c r="H4" s="11" t="s">
        <v>131</v>
      </c>
      <c r="I4" s="11" t="s">
        <v>226</v>
      </c>
      <c r="J4" s="11" t="s">
        <v>143</v>
      </c>
      <c r="K4" s="47" t="s">
        <v>25</v>
      </c>
      <c r="L4" s="47" t="s">
        <v>26</v>
      </c>
      <c r="M4" s="47" t="s">
        <v>312</v>
      </c>
      <c r="N4" s="47" t="s">
        <v>314</v>
      </c>
      <c r="O4" s="47" t="s">
        <v>348</v>
      </c>
      <c r="P4" s="48" t="s">
        <v>140</v>
      </c>
      <c r="Q4" s="49" t="s">
        <v>29</v>
      </c>
      <c r="R4" s="48" t="s">
        <v>29</v>
      </c>
      <c r="S4" s="49" t="s">
        <v>141</v>
      </c>
      <c r="T4" s="48" t="s">
        <v>5</v>
      </c>
      <c r="U4" s="48" t="s">
        <v>138</v>
      </c>
      <c r="V4" s="22" t="s">
        <v>32</v>
      </c>
      <c r="W4" s="22" t="s">
        <v>223</v>
      </c>
      <c r="X4" s="23" t="s">
        <v>216</v>
      </c>
      <c r="Y4" s="22" t="s">
        <v>7</v>
      </c>
      <c r="Z4" s="22" t="s">
        <v>209</v>
      </c>
      <c r="AA4" s="23" t="s">
        <v>80</v>
      </c>
      <c r="AB4" s="23" t="s">
        <v>83</v>
      </c>
      <c r="AC4" s="23" t="s">
        <v>228</v>
      </c>
      <c r="AD4" s="22" t="s">
        <v>79</v>
      </c>
      <c r="AE4" s="65" t="s">
        <v>0</v>
      </c>
      <c r="AF4" s="22" t="s">
        <v>50</v>
      </c>
      <c r="AG4" s="35" t="s">
        <v>1</v>
      </c>
      <c r="AH4" s="35" t="s">
        <v>236</v>
      </c>
      <c r="AI4" s="22" t="s">
        <v>237</v>
      </c>
      <c r="AJ4" s="22" t="s">
        <v>33</v>
      </c>
      <c r="AK4" s="22" t="s">
        <v>102</v>
      </c>
      <c r="AL4" s="22" t="s">
        <v>370</v>
      </c>
      <c r="AM4" s="22" t="s">
        <v>371</v>
      </c>
      <c r="AN4" s="22" t="s">
        <v>136</v>
      </c>
      <c r="AO4" s="35" t="s">
        <v>75</v>
      </c>
      <c r="AP4" s="35" t="s">
        <v>48</v>
      </c>
      <c r="AQ4" s="35" t="s">
        <v>45</v>
      </c>
      <c r="AR4" s="35" t="s">
        <v>15</v>
      </c>
      <c r="AS4" s="23" t="s">
        <v>137</v>
      </c>
      <c r="AT4" s="24" t="s">
        <v>11</v>
      </c>
      <c r="AU4" s="25" t="s">
        <v>13</v>
      </c>
      <c r="AV4" s="65" t="s">
        <v>207</v>
      </c>
      <c r="AW4" s="65" t="s">
        <v>206</v>
      </c>
      <c r="AX4" s="25" t="s">
        <v>234</v>
      </c>
      <c r="AY4" s="25" t="s">
        <v>231</v>
      </c>
      <c r="AZ4" s="23" t="s">
        <v>229</v>
      </c>
      <c r="BA4" s="25" t="s">
        <v>233</v>
      </c>
      <c r="BB4" s="23" t="s">
        <v>232</v>
      </c>
      <c r="BC4" s="25" t="s">
        <v>230</v>
      </c>
      <c r="BD4" s="206" t="s">
        <v>10</v>
      </c>
      <c r="BE4" s="207" t="s">
        <v>11</v>
      </c>
      <c r="BF4" s="208" t="s">
        <v>13</v>
      </c>
      <c r="BG4" s="209" t="s">
        <v>14</v>
      </c>
      <c r="BH4" s="209" t="s">
        <v>238</v>
      </c>
      <c r="BI4" s="206" t="s">
        <v>6</v>
      </c>
      <c r="BJ4" s="206" t="s">
        <v>6</v>
      </c>
      <c r="BK4" s="206" t="s">
        <v>8</v>
      </c>
      <c r="BL4" s="206" t="s">
        <v>12</v>
      </c>
      <c r="BM4" s="206" t="s">
        <v>9</v>
      </c>
      <c r="BN4" s="210" t="s">
        <v>317</v>
      </c>
      <c r="BO4" s="210" t="s">
        <v>318</v>
      </c>
      <c r="BP4" s="210" t="s">
        <v>319</v>
      </c>
      <c r="BQ4" s="210" t="s">
        <v>320</v>
      </c>
      <c r="BR4" s="210" t="s">
        <v>330</v>
      </c>
      <c r="BS4" s="210" t="s">
        <v>321</v>
      </c>
      <c r="BT4" s="210" t="s">
        <v>322</v>
      </c>
      <c r="BU4" s="210" t="s">
        <v>323</v>
      </c>
      <c r="BV4" s="210" t="s">
        <v>324</v>
      </c>
      <c r="BW4" s="210" t="s">
        <v>325</v>
      </c>
      <c r="BX4" s="210" t="s">
        <v>326</v>
      </c>
      <c r="BY4" s="210" t="s">
        <v>15</v>
      </c>
      <c r="BZ4" s="211" t="s">
        <v>327</v>
      </c>
      <c r="CA4" s="210" t="s">
        <v>328</v>
      </c>
      <c r="CB4" s="210" t="s">
        <v>329</v>
      </c>
      <c r="CC4" s="196"/>
      <c r="CD4" s="196"/>
      <c r="CE4" s="196"/>
      <c r="CF4" s="62" t="s">
        <v>144</v>
      </c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 s="16" customFormat="1" ht="15.75">
      <c r="A5" s="20"/>
      <c r="B5" s="15"/>
      <c r="C5" s="15"/>
      <c r="D5" s="15"/>
      <c r="E5" s="264"/>
      <c r="F5" s="17"/>
      <c r="G5" s="17"/>
      <c r="H5" s="17"/>
      <c r="I5" s="17"/>
      <c r="J5" s="17"/>
      <c r="K5" s="50" t="s">
        <v>139</v>
      </c>
      <c r="L5" s="50" t="s">
        <v>139</v>
      </c>
      <c r="M5" s="50" t="s">
        <v>16</v>
      </c>
      <c r="N5" s="50" t="s">
        <v>313</v>
      </c>
      <c r="O5" s="50" t="s">
        <v>313</v>
      </c>
      <c r="P5" s="51" t="s">
        <v>16</v>
      </c>
      <c r="Q5" s="52" t="s">
        <v>30</v>
      </c>
      <c r="R5" s="51" t="s">
        <v>18</v>
      </c>
      <c r="S5" s="52" t="s">
        <v>31</v>
      </c>
      <c r="T5" s="51"/>
      <c r="U5" s="53" t="s">
        <v>43</v>
      </c>
      <c r="V5" s="26" t="s">
        <v>19</v>
      </c>
      <c r="W5" s="26" t="s">
        <v>19</v>
      </c>
      <c r="X5" s="297" t="s">
        <v>221</v>
      </c>
      <c r="Y5" s="26" t="s">
        <v>18</v>
      </c>
      <c r="Z5" s="26" t="s">
        <v>18</v>
      </c>
      <c r="AA5" s="32" t="s">
        <v>82</v>
      </c>
      <c r="AB5" s="32" t="s">
        <v>227</v>
      </c>
      <c r="AC5" s="32" t="s">
        <v>227</v>
      </c>
      <c r="AD5" s="26" t="s">
        <v>18</v>
      </c>
      <c r="AE5" s="27" t="s">
        <v>2</v>
      </c>
      <c r="AF5" s="26" t="s">
        <v>51</v>
      </c>
      <c r="AG5" s="36" t="s">
        <v>3</v>
      </c>
      <c r="AH5" s="36" t="s">
        <v>3</v>
      </c>
      <c r="AI5" s="26"/>
      <c r="AJ5" s="26" t="s">
        <v>333</v>
      </c>
      <c r="AK5" s="26" t="s">
        <v>333</v>
      </c>
      <c r="AL5" s="26" t="s">
        <v>333</v>
      </c>
      <c r="AM5" s="26"/>
      <c r="AN5" s="26"/>
      <c r="AO5" s="36" t="s">
        <v>334</v>
      </c>
      <c r="AP5" s="36" t="s">
        <v>334</v>
      </c>
      <c r="AQ5" s="36" t="s">
        <v>334</v>
      </c>
      <c r="AR5" s="36"/>
      <c r="AS5" s="26"/>
      <c r="AT5" s="27" t="s">
        <v>20</v>
      </c>
      <c r="AU5" s="27" t="s">
        <v>4</v>
      </c>
      <c r="AV5" s="27" t="s">
        <v>110</v>
      </c>
      <c r="AW5" s="27" t="s">
        <v>110</v>
      </c>
      <c r="AX5" s="31" t="s">
        <v>245</v>
      </c>
      <c r="AY5" s="31" t="s">
        <v>245</v>
      </c>
      <c r="AZ5" s="33" t="s">
        <v>245</v>
      </c>
      <c r="BA5" s="31" t="s">
        <v>245</v>
      </c>
      <c r="BB5" s="33" t="s">
        <v>245</v>
      </c>
      <c r="BC5" s="110" t="s">
        <v>245</v>
      </c>
      <c r="BD5" s="212" t="s">
        <v>20</v>
      </c>
      <c r="BE5" s="212" t="s">
        <v>20</v>
      </c>
      <c r="BF5" s="212" t="s">
        <v>4</v>
      </c>
      <c r="BG5" s="213" t="s">
        <v>21</v>
      </c>
      <c r="BH5" s="213"/>
      <c r="BI5" s="213" t="s">
        <v>17</v>
      </c>
      <c r="BJ5" s="213" t="s">
        <v>22</v>
      </c>
      <c r="BK5" s="213" t="s">
        <v>2</v>
      </c>
      <c r="BL5" s="213"/>
      <c r="BM5" s="214" t="s">
        <v>27</v>
      </c>
      <c r="BN5" s="215" t="s">
        <v>241</v>
      </c>
      <c r="BO5" s="215" t="s">
        <v>241</v>
      </c>
      <c r="BP5" s="215" t="s">
        <v>241</v>
      </c>
      <c r="BQ5" s="215" t="s">
        <v>241</v>
      </c>
      <c r="BR5" s="215" t="s">
        <v>241</v>
      </c>
      <c r="BS5" s="215" t="s">
        <v>240</v>
      </c>
      <c r="BT5" s="212" t="s">
        <v>241</v>
      </c>
      <c r="BU5" s="215" t="s">
        <v>241</v>
      </c>
      <c r="BV5" s="215" t="s">
        <v>240</v>
      </c>
      <c r="BW5" s="215" t="s">
        <v>240</v>
      </c>
      <c r="BX5" s="215" t="s">
        <v>240</v>
      </c>
      <c r="BY5" s="212" t="s">
        <v>241</v>
      </c>
      <c r="BZ5" s="212" t="s">
        <v>241</v>
      </c>
      <c r="CA5" s="212" t="s">
        <v>241</v>
      </c>
      <c r="CB5" s="212" t="s">
        <v>241</v>
      </c>
      <c r="CC5" s="197"/>
      <c r="CD5" s="197"/>
      <c r="CE5" s="197"/>
      <c r="CF5" s="1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</row>
    <row r="6" spans="1:99" s="43" customFormat="1" ht="15.75" thickBot="1">
      <c r="A6" s="20"/>
      <c r="B6" s="123"/>
      <c r="C6" s="123"/>
      <c r="D6" s="123"/>
      <c r="E6" s="282"/>
      <c r="F6" s="124"/>
      <c r="G6" s="124"/>
      <c r="H6" s="124"/>
      <c r="I6" s="124"/>
      <c r="J6" s="124"/>
      <c r="K6" s="125" t="s">
        <v>34</v>
      </c>
      <c r="L6" s="125" t="s">
        <v>34</v>
      </c>
      <c r="M6" s="125" t="s">
        <v>34</v>
      </c>
      <c r="N6" s="125" t="s">
        <v>34</v>
      </c>
      <c r="O6" s="125" t="s">
        <v>34</v>
      </c>
      <c r="P6" s="125" t="s">
        <v>34</v>
      </c>
      <c r="Q6" s="126" t="s">
        <v>34</v>
      </c>
      <c r="R6" s="125" t="s">
        <v>34</v>
      </c>
      <c r="S6" s="126" t="s">
        <v>34</v>
      </c>
      <c r="T6" s="125" t="s">
        <v>34</v>
      </c>
      <c r="U6" s="125" t="s">
        <v>34</v>
      </c>
      <c r="V6" s="127" t="s">
        <v>36</v>
      </c>
      <c r="W6" s="127" t="s">
        <v>36</v>
      </c>
      <c r="X6" s="129" t="s">
        <v>36</v>
      </c>
      <c r="Y6" s="128" t="s">
        <v>36</v>
      </c>
      <c r="Z6" s="128" t="s">
        <v>36</v>
      </c>
      <c r="AA6" s="129" t="s">
        <v>36</v>
      </c>
      <c r="AB6" s="129" t="s">
        <v>36</v>
      </c>
      <c r="AC6" s="129" t="s">
        <v>36</v>
      </c>
      <c r="AD6" s="127" t="s">
        <v>36</v>
      </c>
      <c r="AE6" s="130" t="s">
        <v>36</v>
      </c>
      <c r="AF6" s="127" t="s">
        <v>36</v>
      </c>
      <c r="AG6" s="131" t="s">
        <v>36</v>
      </c>
      <c r="AH6" s="131" t="s">
        <v>36</v>
      </c>
      <c r="AI6" s="127"/>
      <c r="AJ6" s="127" t="s">
        <v>36</v>
      </c>
      <c r="AK6" s="127" t="s">
        <v>36</v>
      </c>
      <c r="AL6" s="127" t="s">
        <v>36</v>
      </c>
      <c r="AM6" s="127"/>
      <c r="AN6" s="127" t="s">
        <v>36</v>
      </c>
      <c r="AO6" s="131" t="s">
        <v>36</v>
      </c>
      <c r="AP6" s="131" t="s">
        <v>36</v>
      </c>
      <c r="AQ6" s="131" t="s">
        <v>36</v>
      </c>
      <c r="AR6" s="131" t="s">
        <v>36</v>
      </c>
      <c r="AS6" s="130" t="s">
        <v>36</v>
      </c>
      <c r="AT6" s="129" t="s">
        <v>36</v>
      </c>
      <c r="AU6" s="129" t="s">
        <v>36</v>
      </c>
      <c r="AV6" s="130" t="s">
        <v>36</v>
      </c>
      <c r="AW6" s="130" t="s">
        <v>36</v>
      </c>
      <c r="AX6" s="129" t="s">
        <v>36</v>
      </c>
      <c r="AY6" s="129" t="s">
        <v>36</v>
      </c>
      <c r="AZ6" s="129" t="s">
        <v>36</v>
      </c>
      <c r="BA6" s="129" t="s">
        <v>36</v>
      </c>
      <c r="BB6" s="129" t="s">
        <v>36</v>
      </c>
      <c r="BC6" s="132" t="s">
        <v>36</v>
      </c>
      <c r="BD6" s="216" t="s">
        <v>35</v>
      </c>
      <c r="BE6" s="216" t="s">
        <v>35</v>
      </c>
      <c r="BF6" s="217" t="s">
        <v>35</v>
      </c>
      <c r="BG6" s="217" t="s">
        <v>35</v>
      </c>
      <c r="BH6" s="217" t="s">
        <v>35</v>
      </c>
      <c r="BI6" s="217" t="s">
        <v>35</v>
      </c>
      <c r="BJ6" s="218" t="s">
        <v>35</v>
      </c>
      <c r="BK6" s="218" t="s">
        <v>35</v>
      </c>
      <c r="BL6" s="218" t="s">
        <v>35</v>
      </c>
      <c r="BM6" s="218" t="s">
        <v>35</v>
      </c>
      <c r="BN6" s="219" t="s">
        <v>35</v>
      </c>
      <c r="BO6" s="219" t="s">
        <v>35</v>
      </c>
      <c r="BP6" s="219" t="s">
        <v>35</v>
      </c>
      <c r="BQ6" s="219" t="s">
        <v>35</v>
      </c>
      <c r="BR6" s="219" t="s">
        <v>35</v>
      </c>
      <c r="BS6" s="219" t="s">
        <v>35</v>
      </c>
      <c r="BT6" s="219" t="s">
        <v>35</v>
      </c>
      <c r="BU6" s="219" t="s">
        <v>35</v>
      </c>
      <c r="BV6" s="219" t="s">
        <v>35</v>
      </c>
      <c r="BW6" s="219" t="s">
        <v>35</v>
      </c>
      <c r="BX6" s="219" t="s">
        <v>35</v>
      </c>
      <c r="BY6" s="219" t="s">
        <v>35</v>
      </c>
      <c r="BZ6" s="219" t="s">
        <v>35</v>
      </c>
      <c r="CA6" s="219" t="s">
        <v>35</v>
      </c>
      <c r="CB6" s="219" t="s">
        <v>35</v>
      </c>
      <c r="CC6" s="198"/>
      <c r="CD6" s="198"/>
      <c r="CE6" s="198"/>
      <c r="CF6" s="123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2:84" ht="12.75">
      <c r="B7" s="152" t="s">
        <v>145</v>
      </c>
      <c r="C7" s="152"/>
      <c r="D7" s="153">
        <v>40729</v>
      </c>
      <c r="E7" s="183" t="s">
        <v>38</v>
      </c>
      <c r="F7" s="154" t="s">
        <v>38</v>
      </c>
      <c r="G7" s="154" t="s">
        <v>37</v>
      </c>
      <c r="H7" s="154" t="s">
        <v>132</v>
      </c>
      <c r="I7" s="155">
        <v>1</v>
      </c>
      <c r="J7" s="155">
        <v>1</v>
      </c>
      <c r="K7" s="156">
        <v>68.74603</v>
      </c>
      <c r="L7" s="156">
        <v>161.27986</v>
      </c>
      <c r="M7" s="156"/>
      <c r="N7" s="156"/>
      <c r="O7" s="156"/>
      <c r="P7" s="157">
        <v>15.1</v>
      </c>
      <c r="Q7" s="158">
        <v>88.6</v>
      </c>
      <c r="R7" s="157">
        <v>8.93</v>
      </c>
      <c r="S7" s="158">
        <v>45.4</v>
      </c>
      <c r="T7" s="157">
        <v>7.29</v>
      </c>
      <c r="U7" s="157"/>
      <c r="V7" s="159">
        <v>1.22</v>
      </c>
      <c r="W7" s="159">
        <v>1.41</v>
      </c>
      <c r="X7" s="160"/>
      <c r="Y7" s="159"/>
      <c r="Z7" s="159"/>
      <c r="AA7" s="160"/>
      <c r="AB7" s="159"/>
      <c r="AC7" s="159"/>
      <c r="AD7" s="159"/>
      <c r="AE7" s="161">
        <v>6.747</v>
      </c>
      <c r="AF7" s="159">
        <f aca="true" t="shared" si="0" ref="AF7:AF21">AN7/AE7</f>
        <v>3.231065658811324</v>
      </c>
      <c r="AG7" s="272">
        <v>0.3338</v>
      </c>
      <c r="AH7" s="272">
        <v>0.25874199999999997</v>
      </c>
      <c r="AI7" s="159">
        <f aca="true" t="shared" si="1" ref="AI7:AI38">AE7/AH7</f>
        <v>26.076168538544188</v>
      </c>
      <c r="AJ7" s="159">
        <v>12.2059</v>
      </c>
      <c r="AK7" s="159">
        <v>4.8363</v>
      </c>
      <c r="AL7" s="159"/>
      <c r="AM7" s="159"/>
      <c r="AN7" s="172">
        <v>21.8</v>
      </c>
      <c r="AO7" s="162">
        <v>-0.0152477813037897</v>
      </c>
      <c r="AP7" s="162">
        <v>-0.0159755583985113</v>
      </c>
      <c r="AQ7" s="162">
        <v>-0.0181573186862027</v>
      </c>
      <c r="AR7" s="161">
        <v>0.839759524371629</v>
      </c>
      <c r="AS7" s="164">
        <v>1.44780666607159</v>
      </c>
      <c r="AT7" s="160">
        <v>16</v>
      </c>
      <c r="AU7" s="160">
        <v>1</v>
      </c>
      <c r="AV7" s="161"/>
      <c r="AW7" s="165"/>
      <c r="AX7" s="166"/>
      <c r="AY7" s="166"/>
      <c r="AZ7" s="176"/>
      <c r="BA7" s="166"/>
      <c r="BB7" s="176"/>
      <c r="BC7" s="167"/>
      <c r="BD7" s="220">
        <v>20.965</v>
      </c>
      <c r="BE7" s="220">
        <v>54.093</v>
      </c>
      <c r="BF7" s="221">
        <v>9.0014</v>
      </c>
      <c r="BG7" s="220">
        <v>3.572</v>
      </c>
      <c r="BH7" s="220">
        <f>(BD7+BE7)/BF7</f>
        <v>8.33848068078299</v>
      </c>
      <c r="BI7" s="221">
        <v>-21.950190578364868</v>
      </c>
      <c r="BJ7" s="222">
        <v>-165.9166483200006</v>
      </c>
      <c r="BK7" s="222"/>
      <c r="BL7" s="222"/>
      <c r="BM7" s="222">
        <v>23</v>
      </c>
      <c r="BN7" s="223"/>
      <c r="BO7" s="223"/>
      <c r="BP7" s="223"/>
      <c r="BQ7" s="248">
        <v>6.050764352021465</v>
      </c>
      <c r="BR7" s="248"/>
      <c r="BS7" s="248">
        <v>6.589168801991197</v>
      </c>
      <c r="BT7" s="249">
        <v>23.377100688885825</v>
      </c>
      <c r="BU7" s="248"/>
      <c r="BV7" s="248">
        <v>0.8775881402774546</v>
      </c>
      <c r="BW7" s="248">
        <v>1.3674399956828827</v>
      </c>
      <c r="BX7" s="248">
        <v>0.37779836142103856</v>
      </c>
      <c r="BY7" s="250">
        <v>34.5692546170648</v>
      </c>
      <c r="BZ7" s="248">
        <v>0.14580789724466275</v>
      </c>
      <c r="CA7" s="248" t="s">
        <v>316</v>
      </c>
      <c r="CB7" s="248" t="s">
        <v>316</v>
      </c>
      <c r="CC7" s="199"/>
      <c r="CD7" s="199"/>
      <c r="CE7" s="199"/>
      <c r="CF7" s="152" t="s">
        <v>145</v>
      </c>
    </row>
    <row r="8" spans="2:84" ht="12.75">
      <c r="B8" s="133" t="s">
        <v>146</v>
      </c>
      <c r="C8" s="133"/>
      <c r="D8" s="134">
        <v>40729</v>
      </c>
      <c r="E8" s="283" t="s">
        <v>40</v>
      </c>
      <c r="F8" s="135" t="s">
        <v>40</v>
      </c>
      <c r="G8" s="135" t="s">
        <v>39</v>
      </c>
      <c r="H8" s="135" t="s">
        <v>133</v>
      </c>
      <c r="I8" s="136">
        <v>3</v>
      </c>
      <c r="J8" s="136">
        <v>4</v>
      </c>
      <c r="K8" s="137">
        <v>68.74818</v>
      </c>
      <c r="L8" s="137">
        <v>161.40408</v>
      </c>
      <c r="M8" s="137"/>
      <c r="N8" s="137"/>
      <c r="O8" s="137"/>
      <c r="P8" s="138">
        <v>9.6</v>
      </c>
      <c r="Q8" s="139">
        <v>70.7</v>
      </c>
      <c r="R8" s="138">
        <v>8.06</v>
      </c>
      <c r="S8" s="139">
        <v>53.2</v>
      </c>
      <c r="T8" s="138">
        <v>6.8</v>
      </c>
      <c r="U8" s="138"/>
      <c r="V8" s="140">
        <v>2.18</v>
      </c>
      <c r="W8" s="140">
        <v>12.9</v>
      </c>
      <c r="X8" s="141"/>
      <c r="Y8" s="140">
        <v>12.378190255220371</v>
      </c>
      <c r="Z8" s="140">
        <v>5.5336426914152925</v>
      </c>
      <c r="AA8" s="141"/>
      <c r="AB8" s="140"/>
      <c r="AC8" s="140"/>
      <c r="AD8" s="140"/>
      <c r="AE8" s="142">
        <v>16.06</v>
      </c>
      <c r="AF8" s="140">
        <f t="shared" si="0"/>
        <v>2.7647547188240167</v>
      </c>
      <c r="AG8" s="273">
        <v>0.6116</v>
      </c>
      <c r="AH8" s="273">
        <v>0.5923350000000001</v>
      </c>
      <c r="AI8" s="140">
        <f t="shared" si="1"/>
        <v>27.11303569770484</v>
      </c>
      <c r="AJ8" s="140">
        <v>21.1921156862745</v>
      </c>
      <c r="AK8" s="140">
        <v>7.60441568627451</v>
      </c>
      <c r="AL8" s="140"/>
      <c r="AM8" s="140"/>
      <c r="AN8" s="276">
        <v>44.4019607843137</v>
      </c>
      <c r="AO8" s="143">
        <v>-0.0172649251995165</v>
      </c>
      <c r="AP8" s="143">
        <v>-0.0176324000261082</v>
      </c>
      <c r="AQ8" s="143">
        <v>-0.0203424509237998</v>
      </c>
      <c r="AR8" s="142">
        <v>0.84871411336759</v>
      </c>
      <c r="AS8" s="144">
        <v>1.44968679140032</v>
      </c>
      <c r="AT8" s="141">
        <v>18</v>
      </c>
      <c r="AU8" s="141">
        <v>0</v>
      </c>
      <c r="AV8" s="142"/>
      <c r="AW8" s="145"/>
      <c r="AX8" s="146"/>
      <c r="AY8" s="146"/>
      <c r="AZ8" s="298"/>
      <c r="BA8" s="146"/>
      <c r="BB8" s="298"/>
      <c r="BC8" s="147"/>
      <c r="BD8" s="224">
        <v>7.22</v>
      </c>
      <c r="BE8" s="224">
        <v>12.045</v>
      </c>
      <c r="BF8" s="225">
        <v>6.8451</v>
      </c>
      <c r="BG8" s="224">
        <v>1.908</v>
      </c>
      <c r="BH8" s="224">
        <f aca="true" t="shared" si="2" ref="BH8:BH61">(BD8+BE8)/BF8</f>
        <v>2.814421995295905</v>
      </c>
      <c r="BI8" s="225">
        <v>-17.997623637986432</v>
      </c>
      <c r="BJ8" s="226">
        <v>-147.42435167999975</v>
      </c>
      <c r="BK8" s="226"/>
      <c r="BL8" s="226"/>
      <c r="BM8" s="226">
        <v>41.5</v>
      </c>
      <c r="BN8" s="227"/>
      <c r="BO8" s="227"/>
      <c r="BP8" s="227"/>
      <c r="BQ8" s="251">
        <v>2.5602241219364936</v>
      </c>
      <c r="BR8" s="251"/>
      <c r="BS8" s="251">
        <v>5.967618062534194</v>
      </c>
      <c r="BT8" s="252">
        <v>29.100178360256198</v>
      </c>
      <c r="BU8" s="251"/>
      <c r="BV8" s="251">
        <v>2.472419381097721</v>
      </c>
      <c r="BW8" s="251">
        <v>2.5502605772711116</v>
      </c>
      <c r="BX8" s="251">
        <v>0.5036357277696946</v>
      </c>
      <c r="BY8" s="253">
        <v>25.202398106643734</v>
      </c>
      <c r="BZ8" s="251">
        <v>0.07717708566147388</v>
      </c>
      <c r="CA8" s="252">
        <v>9.770979584232931</v>
      </c>
      <c r="CB8" s="251">
        <v>0.009801787899284235</v>
      </c>
      <c r="CC8" s="200"/>
      <c r="CD8" s="200"/>
      <c r="CE8" s="200"/>
      <c r="CF8" s="133" t="s">
        <v>146</v>
      </c>
    </row>
    <row r="9" spans="2:84" ht="12.75">
      <c r="B9" s="42" t="s">
        <v>147</v>
      </c>
      <c r="C9" s="42"/>
      <c r="D9" s="19">
        <v>40730</v>
      </c>
      <c r="E9" s="71" t="s">
        <v>107</v>
      </c>
      <c r="F9" s="13" t="s">
        <v>107</v>
      </c>
      <c r="G9" s="13" t="s">
        <v>37</v>
      </c>
      <c r="H9" s="13" t="s">
        <v>132</v>
      </c>
      <c r="I9" s="41">
        <v>1</v>
      </c>
      <c r="J9" s="41">
        <v>1</v>
      </c>
      <c r="K9" s="54">
        <v>68.74858</v>
      </c>
      <c r="L9" s="54">
        <v>161.27721</v>
      </c>
      <c r="M9" s="54"/>
      <c r="N9" s="54"/>
      <c r="O9" s="54"/>
      <c r="P9" s="55">
        <v>15.4</v>
      </c>
      <c r="Q9" s="56">
        <v>83.6</v>
      </c>
      <c r="R9" s="55">
        <v>8.35</v>
      </c>
      <c r="S9" s="56">
        <v>44.2</v>
      </c>
      <c r="T9" s="55">
        <v>7.23</v>
      </c>
      <c r="U9" s="55"/>
      <c r="V9" s="21">
        <v>1.89</v>
      </c>
      <c r="W9" s="21">
        <v>1.98</v>
      </c>
      <c r="X9" s="33"/>
      <c r="Y9" s="21">
        <v>36.62650602409649</v>
      </c>
      <c r="Z9" s="21">
        <v>2.590361445783242</v>
      </c>
      <c r="AA9" s="33"/>
      <c r="AB9" s="21"/>
      <c r="AC9" s="21"/>
      <c r="AD9" s="21"/>
      <c r="AE9" s="66">
        <v>7.145</v>
      </c>
      <c r="AF9" s="21">
        <f t="shared" si="0"/>
        <v>3.1210636808957317</v>
      </c>
      <c r="AG9" s="274">
        <v>0.4274</v>
      </c>
      <c r="AH9" s="274">
        <v>0.38124199999999997</v>
      </c>
      <c r="AI9" s="21">
        <f t="shared" si="1"/>
        <v>18.741376868235925</v>
      </c>
      <c r="AJ9" s="21">
        <v>12.4362</v>
      </c>
      <c r="AK9" s="21">
        <v>5.0666</v>
      </c>
      <c r="AL9" s="21"/>
      <c r="AM9" s="21"/>
      <c r="AN9" s="31">
        <v>22.3</v>
      </c>
      <c r="AO9" s="87">
        <v>-0.0153892446004988</v>
      </c>
      <c r="AP9" s="87">
        <v>-0.0161039327590665</v>
      </c>
      <c r="AQ9" s="87">
        <v>-0.0179821470279924</v>
      </c>
      <c r="AR9" s="66">
        <v>0.855806849790667</v>
      </c>
      <c r="AS9" s="112">
        <v>1.43537774089786</v>
      </c>
      <c r="AT9" s="33">
        <v>22</v>
      </c>
      <c r="AU9" s="33">
        <v>0</v>
      </c>
      <c r="AV9" s="66"/>
      <c r="AW9" s="68"/>
      <c r="AX9" s="113">
        <v>2739.726027397263</v>
      </c>
      <c r="AY9" s="29">
        <v>435.39325842696695</v>
      </c>
      <c r="AZ9" s="39">
        <v>208.3333333333335</v>
      </c>
      <c r="BA9" s="29">
        <v>196.6292134831462</v>
      </c>
      <c r="BB9" s="39">
        <v>294.94382022471893</v>
      </c>
      <c r="BC9" s="101">
        <v>323.03370786516837</v>
      </c>
      <c r="BD9" s="228">
        <v>30.06</v>
      </c>
      <c r="BE9" s="228">
        <v>16.098</v>
      </c>
      <c r="BF9" s="229">
        <v>7.4692</v>
      </c>
      <c r="BG9" s="228">
        <v>3.68</v>
      </c>
      <c r="BH9" s="228">
        <f t="shared" si="2"/>
        <v>6.179778289508917</v>
      </c>
      <c r="BI9" s="228">
        <v>-21.91031801320957</v>
      </c>
      <c r="BJ9" s="230">
        <v>-165.56147104000047</v>
      </c>
      <c r="BK9" s="230"/>
      <c r="BL9" s="231"/>
      <c r="BM9" s="230">
        <v>24.1</v>
      </c>
      <c r="BN9" s="232"/>
      <c r="BO9" s="232"/>
      <c r="BP9" s="232"/>
      <c r="BQ9" s="254">
        <v>6.079910108222001</v>
      </c>
      <c r="BR9" s="254"/>
      <c r="BS9" s="254">
        <v>6.796094578163454</v>
      </c>
      <c r="BT9" s="255">
        <v>35.55249741115175</v>
      </c>
      <c r="BU9" s="254"/>
      <c r="BV9" s="254">
        <v>0.9033085823203307</v>
      </c>
      <c r="BW9" s="254">
        <v>1.438043839659932</v>
      </c>
      <c r="BX9" s="254">
        <v>0.39374492707891545</v>
      </c>
      <c r="BY9" s="256">
        <v>35.185646918283204</v>
      </c>
      <c r="BZ9" s="254">
        <v>0.14749818093012762</v>
      </c>
      <c r="CA9" s="254" t="s">
        <v>316</v>
      </c>
      <c r="CB9" s="254" t="s">
        <v>316</v>
      </c>
      <c r="CC9" s="201"/>
      <c r="CD9" s="201"/>
      <c r="CE9" s="201"/>
      <c r="CF9" s="42" t="s">
        <v>147</v>
      </c>
    </row>
    <row r="10" spans="2:84" ht="12.75">
      <c r="B10" s="42" t="s">
        <v>148</v>
      </c>
      <c r="C10" s="42"/>
      <c r="D10" s="19">
        <v>40731</v>
      </c>
      <c r="E10" s="71" t="s">
        <v>42</v>
      </c>
      <c r="F10" s="13" t="s">
        <v>42</v>
      </c>
      <c r="G10" s="13" t="s">
        <v>41</v>
      </c>
      <c r="H10" s="13" t="s">
        <v>132</v>
      </c>
      <c r="I10" s="41">
        <v>2</v>
      </c>
      <c r="J10" s="41">
        <v>2</v>
      </c>
      <c r="K10" s="54">
        <v>68.73567</v>
      </c>
      <c r="L10" s="54">
        <v>161.45267</v>
      </c>
      <c r="M10" s="54"/>
      <c r="N10" s="54"/>
      <c r="O10" s="54"/>
      <c r="P10" s="55">
        <v>17.6</v>
      </c>
      <c r="Q10" s="56">
        <v>55.1</v>
      </c>
      <c r="R10" s="55">
        <v>5.3</v>
      </c>
      <c r="S10" s="56">
        <v>26.1</v>
      </c>
      <c r="T10" s="55">
        <v>6.48</v>
      </c>
      <c r="U10" s="55">
        <v>755</v>
      </c>
      <c r="V10" s="21">
        <v>6.77</v>
      </c>
      <c r="W10" s="21">
        <v>11.77</v>
      </c>
      <c r="X10" s="33"/>
      <c r="Y10" s="21">
        <v>5.477272727272719</v>
      </c>
      <c r="Z10" s="21">
        <v>3.8181818181818015</v>
      </c>
      <c r="AA10" s="92"/>
      <c r="AB10" s="29">
        <v>17.281935822362612</v>
      </c>
      <c r="AC10" s="29">
        <v>39.696064653303665</v>
      </c>
      <c r="AD10" s="93"/>
      <c r="AE10" s="66">
        <v>13.39</v>
      </c>
      <c r="AF10" s="21">
        <f t="shared" si="0"/>
        <v>4.7197938174523</v>
      </c>
      <c r="AG10" s="274">
        <v>0.5932</v>
      </c>
      <c r="AH10" s="274">
        <v>0.44987599999999994</v>
      </c>
      <c r="AI10" s="21">
        <f t="shared" si="1"/>
        <v>29.763757124185336</v>
      </c>
      <c r="AJ10" s="21">
        <v>41.4494843137255</v>
      </c>
      <c r="AK10" s="21">
        <v>17.0376843137255</v>
      </c>
      <c r="AL10" s="21"/>
      <c r="AM10" s="21"/>
      <c r="AN10" s="31">
        <v>63.1980392156863</v>
      </c>
      <c r="AO10" s="87">
        <v>-0.0132937910322249</v>
      </c>
      <c r="AP10" s="87">
        <v>-0.0139124867967214</v>
      </c>
      <c r="AQ10" s="87">
        <v>-0.0178497204882342</v>
      </c>
      <c r="AR10" s="66">
        <v>0.744761860051964</v>
      </c>
      <c r="AS10" s="112">
        <v>1.43449018510387</v>
      </c>
      <c r="AT10" s="33">
        <v>31</v>
      </c>
      <c r="AU10" s="33">
        <v>12.5</v>
      </c>
      <c r="AV10" s="66"/>
      <c r="AW10" s="68"/>
      <c r="AX10" s="29"/>
      <c r="AY10" s="29"/>
      <c r="AZ10" s="39"/>
      <c r="BA10" s="29"/>
      <c r="BB10" s="39"/>
      <c r="BC10" s="101"/>
      <c r="BD10" s="228">
        <v>19.783</v>
      </c>
      <c r="BE10" s="228">
        <v>123.541</v>
      </c>
      <c r="BF10" s="229">
        <v>16.9308</v>
      </c>
      <c r="BG10" s="228">
        <v>0</v>
      </c>
      <c r="BH10" s="228">
        <f t="shared" si="2"/>
        <v>8.465282207574361</v>
      </c>
      <c r="BI10" s="229">
        <v>-21.010003393430917</v>
      </c>
      <c r="BJ10" s="230">
        <v>-163.4326588799995</v>
      </c>
      <c r="BK10" s="230"/>
      <c r="BL10" s="230"/>
      <c r="BM10" s="230">
        <v>16.4</v>
      </c>
      <c r="BN10" s="232"/>
      <c r="BO10" s="232"/>
      <c r="BP10" s="232"/>
      <c r="BQ10" s="254">
        <v>2.5209087547875524</v>
      </c>
      <c r="BR10" s="254"/>
      <c r="BS10" s="254">
        <v>3.0612545377723164</v>
      </c>
      <c r="BT10" s="255">
        <v>784.3363942023622</v>
      </c>
      <c r="BU10" s="254"/>
      <c r="BV10" s="254">
        <v>0.68786148843902</v>
      </c>
      <c r="BW10" s="254">
        <v>1.1292256709373252</v>
      </c>
      <c r="BX10" s="254">
        <v>0.7309748736141428</v>
      </c>
      <c r="BY10" s="256">
        <v>18.420467116635916</v>
      </c>
      <c r="BZ10" s="254">
        <v>0.6323351267651822</v>
      </c>
      <c r="CA10" s="255">
        <v>15.678629591863887</v>
      </c>
      <c r="CB10" s="254">
        <v>0.0960684921343188</v>
      </c>
      <c r="CC10" s="201"/>
      <c r="CD10" s="201"/>
      <c r="CE10" s="201"/>
      <c r="CF10" s="42" t="s">
        <v>148</v>
      </c>
    </row>
    <row r="11" spans="2:84" ht="13.5" thickBot="1">
      <c r="B11" s="94" t="s">
        <v>149</v>
      </c>
      <c r="C11" s="94"/>
      <c r="D11" s="89">
        <v>40731</v>
      </c>
      <c r="E11" s="284" t="s">
        <v>47</v>
      </c>
      <c r="F11" s="90" t="s">
        <v>47</v>
      </c>
      <c r="G11" s="90" t="s">
        <v>46</v>
      </c>
      <c r="H11" s="90" t="s">
        <v>133</v>
      </c>
      <c r="I11" s="45">
        <v>3</v>
      </c>
      <c r="J11" s="45">
        <v>1</v>
      </c>
      <c r="K11" s="98">
        <v>68.74182</v>
      </c>
      <c r="L11" s="98">
        <v>161.41375</v>
      </c>
      <c r="M11" s="98"/>
      <c r="N11" s="98"/>
      <c r="O11" s="98"/>
      <c r="P11" s="58">
        <v>10.6</v>
      </c>
      <c r="Q11" s="59">
        <v>73.8</v>
      </c>
      <c r="R11" s="58">
        <v>8.16</v>
      </c>
      <c r="S11" s="59">
        <v>53.8</v>
      </c>
      <c r="T11" s="58">
        <v>6.85</v>
      </c>
      <c r="U11" s="58"/>
      <c r="V11" s="60">
        <v>2.03</v>
      </c>
      <c r="W11" s="60">
        <v>1.46</v>
      </c>
      <c r="X11" s="61"/>
      <c r="Y11" s="60">
        <v>173.4006734006734</v>
      </c>
      <c r="Z11" s="60">
        <v>142.31481481481487</v>
      </c>
      <c r="AA11" s="61"/>
      <c r="AB11" s="60">
        <v>3.1957706376239425</v>
      </c>
      <c r="AC11" s="60">
        <v>7.172865265489769</v>
      </c>
      <c r="AD11" s="60"/>
      <c r="AE11" s="67">
        <v>15.74</v>
      </c>
      <c r="AF11" s="60">
        <f t="shared" si="0"/>
        <v>2.810125320776341</v>
      </c>
      <c r="AG11" s="275">
        <v>0.573</v>
      </c>
      <c r="AH11" s="275">
        <v>0.53121</v>
      </c>
      <c r="AI11" s="60">
        <f t="shared" si="1"/>
        <v>29.630466293932724</v>
      </c>
      <c r="AJ11" s="60">
        <v>20.7992509803922</v>
      </c>
      <c r="AK11" s="60">
        <v>7.44185098039216</v>
      </c>
      <c r="AL11" s="60"/>
      <c r="AM11" s="60"/>
      <c r="AN11" s="151">
        <v>44.2313725490196</v>
      </c>
      <c r="AO11" s="88">
        <v>-0.0172677608258284</v>
      </c>
      <c r="AP11" s="88">
        <v>-0.0178958923414223</v>
      </c>
      <c r="AQ11" s="88">
        <v>-0.0208215496289058</v>
      </c>
      <c r="AR11" s="67">
        <v>0.829321598708302</v>
      </c>
      <c r="AS11" s="148">
        <v>1.46830414807535</v>
      </c>
      <c r="AT11" s="61">
        <v>18</v>
      </c>
      <c r="AU11" s="61">
        <v>0</v>
      </c>
      <c r="AV11" s="67"/>
      <c r="AW11" s="117"/>
      <c r="AX11" s="105"/>
      <c r="AY11" s="116"/>
      <c r="AZ11" s="99"/>
      <c r="BA11" s="149"/>
      <c r="BB11" s="99"/>
      <c r="BC11" s="150"/>
      <c r="BD11" s="233">
        <v>5.329</v>
      </c>
      <c r="BE11" s="233">
        <v>36.461</v>
      </c>
      <c r="BF11" s="234">
        <v>7.3053</v>
      </c>
      <c r="BG11" s="233">
        <v>2.579</v>
      </c>
      <c r="BH11" s="233">
        <f t="shared" si="2"/>
        <v>5.72050429140487</v>
      </c>
      <c r="BI11" s="234">
        <v>-20.93718183148875</v>
      </c>
      <c r="BJ11" s="235">
        <v>-164.08053376000043</v>
      </c>
      <c r="BK11" s="235"/>
      <c r="BL11" s="236"/>
      <c r="BM11" s="241">
        <v>35.5</v>
      </c>
      <c r="BN11" s="237"/>
      <c r="BO11" s="237"/>
      <c r="BP11" s="237"/>
      <c r="BQ11" s="257">
        <v>2.414630440013431</v>
      </c>
      <c r="BR11" s="257"/>
      <c r="BS11" s="257">
        <v>5.1398286469252845</v>
      </c>
      <c r="BT11" s="258">
        <v>70.31052709525036</v>
      </c>
      <c r="BU11" s="257"/>
      <c r="BV11" s="257">
        <v>2.32393028265361</v>
      </c>
      <c r="BW11" s="257">
        <v>2.1355645061365753</v>
      </c>
      <c r="BX11" s="257">
        <v>0.31515224547126774</v>
      </c>
      <c r="BY11" s="259">
        <v>23.068024998923242</v>
      </c>
      <c r="BZ11" s="257">
        <v>0.13223534506063117</v>
      </c>
      <c r="CA11" s="258">
        <v>78.77994264286373</v>
      </c>
      <c r="CB11" s="257" t="s">
        <v>316</v>
      </c>
      <c r="CC11" s="202"/>
      <c r="CD11" s="202"/>
      <c r="CE11" s="202"/>
      <c r="CF11" s="94" t="s">
        <v>149</v>
      </c>
    </row>
    <row r="12" spans="2:84" ht="12.75">
      <c r="B12" s="152" t="s">
        <v>150</v>
      </c>
      <c r="C12" s="152"/>
      <c r="D12" s="153">
        <v>40731</v>
      </c>
      <c r="E12" s="285" t="s">
        <v>44</v>
      </c>
      <c r="F12" s="168" t="s">
        <v>44</v>
      </c>
      <c r="G12" s="168" t="s">
        <v>225</v>
      </c>
      <c r="H12" s="168" t="s">
        <v>134</v>
      </c>
      <c r="I12" s="155"/>
      <c r="J12" s="155"/>
      <c r="K12" s="156">
        <v>68.74632</v>
      </c>
      <c r="L12" s="156">
        <v>161.39286</v>
      </c>
      <c r="M12" s="156"/>
      <c r="N12" s="156"/>
      <c r="O12" s="156"/>
      <c r="P12" s="157">
        <v>17.8</v>
      </c>
      <c r="Q12" s="158">
        <v>89.3</v>
      </c>
      <c r="R12" s="157">
        <v>8.49</v>
      </c>
      <c r="S12" s="158">
        <v>48.3</v>
      </c>
      <c r="T12" s="157">
        <v>7.86</v>
      </c>
      <c r="U12" s="157"/>
      <c r="V12" s="159">
        <v>0.79</v>
      </c>
      <c r="W12" s="159">
        <v>1.32</v>
      </c>
      <c r="X12" s="160"/>
      <c r="Y12" s="159"/>
      <c r="Z12" s="159"/>
      <c r="AA12" s="160"/>
      <c r="AB12" s="159"/>
      <c r="AC12" s="159"/>
      <c r="AD12" s="159"/>
      <c r="AE12" s="161">
        <v>15.83</v>
      </c>
      <c r="AF12" s="159">
        <f t="shared" si="0"/>
        <v>2.5519923699106952</v>
      </c>
      <c r="AG12" s="272">
        <v>0.5475</v>
      </c>
      <c r="AH12" s="272">
        <v>0.5065</v>
      </c>
      <c r="AI12" s="159">
        <f t="shared" si="1"/>
        <v>31.253701875616983</v>
      </c>
      <c r="AJ12" s="159">
        <v>17.4982843137255</v>
      </c>
      <c r="AK12" s="159">
        <v>6.67418431372549</v>
      </c>
      <c r="AL12" s="159"/>
      <c r="AM12" s="159"/>
      <c r="AN12" s="172">
        <v>40.3980392156863</v>
      </c>
      <c r="AO12" s="162">
        <v>-0.0196360054556847</v>
      </c>
      <c r="AP12" s="162">
        <v>-0.0187936938176678</v>
      </c>
      <c r="AQ12" s="162">
        <v>-0.0193626437018481</v>
      </c>
      <c r="AR12" s="161">
        <v>1.01411799742049</v>
      </c>
      <c r="AS12" s="169"/>
      <c r="AT12" s="160">
        <v>19</v>
      </c>
      <c r="AU12" s="160">
        <v>0</v>
      </c>
      <c r="AV12" s="161"/>
      <c r="AW12" s="165"/>
      <c r="AX12" s="166"/>
      <c r="AY12" s="163"/>
      <c r="AZ12" s="176"/>
      <c r="BA12" s="170"/>
      <c r="BB12" s="176"/>
      <c r="BC12" s="171"/>
      <c r="BD12" s="220">
        <v>6.699</v>
      </c>
      <c r="BE12" s="220">
        <v>34.301</v>
      </c>
      <c r="BF12" s="221">
        <v>6.142</v>
      </c>
      <c r="BG12" s="220">
        <v>0.327</v>
      </c>
      <c r="BH12" s="220">
        <f t="shared" si="2"/>
        <v>6.675350048844025</v>
      </c>
      <c r="BI12" s="221">
        <v>-17.32215237772224</v>
      </c>
      <c r="BJ12" s="238">
        <v>-146.09257760000037</v>
      </c>
      <c r="BK12" s="238"/>
      <c r="BL12" s="238"/>
      <c r="BM12" s="222">
        <v>31.7</v>
      </c>
      <c r="BN12" s="223"/>
      <c r="BO12" s="223"/>
      <c r="BP12" s="223"/>
      <c r="BQ12" s="248">
        <v>2.8741868462805407</v>
      </c>
      <c r="BR12" s="248"/>
      <c r="BS12" s="248">
        <v>4.913488002018609</v>
      </c>
      <c r="BT12" s="249">
        <v>73.67314479399124</v>
      </c>
      <c r="BU12" s="248"/>
      <c r="BV12" s="248">
        <v>1.1056937822797048</v>
      </c>
      <c r="BW12" s="248">
        <v>2.292793170898296</v>
      </c>
      <c r="BX12" s="248">
        <v>0.6077614631949554</v>
      </c>
      <c r="BY12" s="250">
        <v>20.476540798973105</v>
      </c>
      <c r="BZ12" s="248">
        <v>0.2056354711489547</v>
      </c>
      <c r="CA12" s="249">
        <v>288.56031683487635</v>
      </c>
      <c r="CB12" s="248" t="s">
        <v>316</v>
      </c>
      <c r="CC12" s="199"/>
      <c r="CD12" s="199"/>
      <c r="CE12" s="199"/>
      <c r="CF12" s="152" t="s">
        <v>150</v>
      </c>
    </row>
    <row r="13" spans="2:84" ht="12.75">
      <c r="B13" s="42" t="s">
        <v>151</v>
      </c>
      <c r="C13" s="42"/>
      <c r="D13" s="19">
        <v>40732</v>
      </c>
      <c r="E13" s="286" t="s">
        <v>202</v>
      </c>
      <c r="F13" s="261" t="s">
        <v>76</v>
      </c>
      <c r="G13" s="34" t="s">
        <v>49</v>
      </c>
      <c r="H13" s="34" t="s">
        <v>133</v>
      </c>
      <c r="I13" s="41">
        <v>3</v>
      </c>
      <c r="J13" s="41">
        <v>1</v>
      </c>
      <c r="K13" s="54">
        <v>68.73515</v>
      </c>
      <c r="L13" s="54">
        <v>161.40408</v>
      </c>
      <c r="M13" s="54"/>
      <c r="N13" s="54"/>
      <c r="O13" s="54"/>
      <c r="P13" s="55">
        <v>18</v>
      </c>
      <c r="Q13" s="56">
        <v>57.8</v>
      </c>
      <c r="R13" s="55">
        <v>5.46</v>
      </c>
      <c r="S13" s="56">
        <v>51.4</v>
      </c>
      <c r="T13" s="55">
        <v>6.54</v>
      </c>
      <c r="U13" s="55"/>
      <c r="V13" s="21">
        <v>0.95</v>
      </c>
      <c r="W13" s="21">
        <v>0.98</v>
      </c>
      <c r="X13" s="33"/>
      <c r="Y13" s="21">
        <v>28.19277108433746</v>
      </c>
      <c r="Z13" s="21">
        <v>12.192771084337492</v>
      </c>
      <c r="AA13" s="33"/>
      <c r="AB13" s="21">
        <v>18.57802223661753</v>
      </c>
      <c r="AC13" s="21">
        <v>42.72914753337835</v>
      </c>
      <c r="AD13" s="21"/>
      <c r="AE13" s="66">
        <v>18.96</v>
      </c>
      <c r="AF13" s="21">
        <f t="shared" si="0"/>
        <v>2.5474683544303796</v>
      </c>
      <c r="AG13" s="274">
        <v>1.793</v>
      </c>
      <c r="AH13" s="274">
        <v>1.7387409999999999</v>
      </c>
      <c r="AI13" s="21">
        <f t="shared" si="1"/>
        <v>10.904441777124944</v>
      </c>
      <c r="AJ13" s="21">
        <v>28.5572</v>
      </c>
      <c r="AK13" s="21">
        <v>11.0544</v>
      </c>
      <c r="AL13" s="21"/>
      <c r="AM13" s="21"/>
      <c r="AN13" s="31">
        <v>48.3</v>
      </c>
      <c r="AO13" s="87">
        <v>-0.0147973393592655</v>
      </c>
      <c r="AP13" s="87">
        <v>-0.0147282624090361</v>
      </c>
      <c r="AQ13" s="87">
        <v>-0.0188371740134829</v>
      </c>
      <c r="AR13" s="66">
        <v>0.785539240051304</v>
      </c>
      <c r="AS13" s="112">
        <v>1.53163972050337</v>
      </c>
      <c r="AT13" s="33">
        <v>17</v>
      </c>
      <c r="AU13" s="33">
        <v>1.7</v>
      </c>
      <c r="AV13" s="66"/>
      <c r="AW13" s="65"/>
      <c r="AX13" s="29"/>
      <c r="AY13" s="111"/>
      <c r="AZ13" s="39"/>
      <c r="BA13" s="30"/>
      <c r="BB13" s="39"/>
      <c r="BC13" s="102"/>
      <c r="BD13" s="228">
        <v>33.475</v>
      </c>
      <c r="BE13" s="228">
        <v>20.784</v>
      </c>
      <c r="BF13" s="229">
        <v>6.2936</v>
      </c>
      <c r="BG13" s="228">
        <v>2.413</v>
      </c>
      <c r="BH13" s="228">
        <f t="shared" si="2"/>
        <v>8.621297826363291</v>
      </c>
      <c r="BI13" s="229">
        <v>-18.88382053195287</v>
      </c>
      <c r="BJ13" s="230">
        <v>-150.22317866666617</v>
      </c>
      <c r="BK13" s="206"/>
      <c r="BL13" s="206"/>
      <c r="BM13" s="230">
        <v>36.3</v>
      </c>
      <c r="BN13" s="232"/>
      <c r="BO13" s="232"/>
      <c r="BP13" s="232"/>
      <c r="BQ13" s="254">
        <v>1.5402718005273455</v>
      </c>
      <c r="BR13" s="254"/>
      <c r="BS13" s="254">
        <v>5.881977627512437</v>
      </c>
      <c r="BT13" s="255">
        <v>592.9285336170526</v>
      </c>
      <c r="BU13" s="254"/>
      <c r="BV13" s="254">
        <v>0.7175219436732856</v>
      </c>
      <c r="BW13" s="254">
        <v>1.9692566662927948</v>
      </c>
      <c r="BX13" s="254">
        <v>0.38799848732945186</v>
      </c>
      <c r="BY13" s="256">
        <v>35.52723200351791</v>
      </c>
      <c r="BZ13" s="254">
        <v>0.4224493754830945</v>
      </c>
      <c r="CA13" s="255">
        <v>205.4889852984487</v>
      </c>
      <c r="CB13" s="254">
        <v>0.23821725357627502</v>
      </c>
      <c r="CC13" s="201"/>
      <c r="CD13" s="201"/>
      <c r="CE13" s="201"/>
      <c r="CF13" s="42" t="s">
        <v>151</v>
      </c>
    </row>
    <row r="14" spans="2:84" ht="12.75">
      <c r="B14" s="42" t="s">
        <v>152</v>
      </c>
      <c r="C14" s="94"/>
      <c r="D14" s="89">
        <v>40732</v>
      </c>
      <c r="E14" s="284" t="s">
        <v>53</v>
      </c>
      <c r="F14" s="90" t="s">
        <v>53</v>
      </c>
      <c r="G14" s="90" t="s">
        <v>52</v>
      </c>
      <c r="H14" s="90" t="s">
        <v>132</v>
      </c>
      <c r="I14" s="45">
        <v>2</v>
      </c>
      <c r="J14" s="45">
        <v>2</v>
      </c>
      <c r="K14" s="54">
        <v>68.92216</v>
      </c>
      <c r="L14" s="54">
        <v>161.64877</v>
      </c>
      <c r="M14" s="98"/>
      <c r="N14" s="98"/>
      <c r="O14" s="98"/>
      <c r="P14" s="58">
        <v>17.7</v>
      </c>
      <c r="Q14" s="59">
        <v>70.3</v>
      </c>
      <c r="R14" s="58">
        <v>6.67</v>
      </c>
      <c r="S14" s="59">
        <v>26.4</v>
      </c>
      <c r="T14" s="58">
        <v>6.68</v>
      </c>
      <c r="U14" s="58">
        <v>753.8</v>
      </c>
      <c r="V14" s="60">
        <v>3.19</v>
      </c>
      <c r="W14" s="60">
        <v>3.2</v>
      </c>
      <c r="X14" s="61"/>
      <c r="Y14" s="60">
        <v>4.396761133603291</v>
      </c>
      <c r="Z14" s="60">
        <v>2.0242914979757085</v>
      </c>
      <c r="AA14" s="61"/>
      <c r="AB14" s="60"/>
      <c r="AC14" s="60"/>
      <c r="AD14" s="60"/>
      <c r="AE14" s="67">
        <v>10.26</v>
      </c>
      <c r="AF14" s="21">
        <f t="shared" si="0"/>
        <v>4.231166150670799</v>
      </c>
      <c r="AG14" s="275">
        <v>0.5282</v>
      </c>
      <c r="AH14" s="274">
        <v>0.480457</v>
      </c>
      <c r="AI14" s="21">
        <f t="shared" si="1"/>
        <v>21.35466857595997</v>
      </c>
      <c r="AJ14" s="21">
        <v>27.6630941176471</v>
      </c>
      <c r="AK14" s="21">
        <v>11.7723941176471</v>
      </c>
      <c r="AL14" s="21"/>
      <c r="AM14" s="21"/>
      <c r="AN14" s="31">
        <v>43.4117647058824</v>
      </c>
      <c r="AO14" s="87">
        <v>-0.0139241549148876</v>
      </c>
      <c r="AP14" s="87">
        <v>-0.0142263548972913</v>
      </c>
      <c r="AQ14" s="87">
        <v>-0.0173777018071619</v>
      </c>
      <c r="AR14" s="66">
        <v>0.801265614371919</v>
      </c>
      <c r="AS14" s="112">
        <v>1.41727300222232</v>
      </c>
      <c r="AT14" s="61">
        <v>35</v>
      </c>
      <c r="AU14" s="61">
        <v>3.7</v>
      </c>
      <c r="AV14" s="67"/>
      <c r="AW14" s="91"/>
      <c r="AX14" s="105"/>
      <c r="AY14" s="111"/>
      <c r="AZ14" s="39"/>
      <c r="BA14" s="30"/>
      <c r="BB14" s="39"/>
      <c r="BC14" s="102"/>
      <c r="BD14" s="228">
        <v>8.947</v>
      </c>
      <c r="BE14" s="228">
        <v>38.796</v>
      </c>
      <c r="BF14" s="229">
        <v>7.0094</v>
      </c>
      <c r="BG14" s="228">
        <v>2.039</v>
      </c>
      <c r="BH14" s="228">
        <f t="shared" si="2"/>
        <v>6.811281992752589</v>
      </c>
      <c r="BI14" s="228">
        <v>-20.77302756158515</v>
      </c>
      <c r="BJ14" s="230">
        <v>-159.03613513333312</v>
      </c>
      <c r="BK14" s="239"/>
      <c r="BL14" s="239"/>
      <c r="BM14" s="241">
        <v>14.4</v>
      </c>
      <c r="BN14" s="237"/>
      <c r="BO14" s="237"/>
      <c r="BP14" s="237"/>
      <c r="BQ14" s="257">
        <v>2.771621356912468</v>
      </c>
      <c r="BR14" s="257"/>
      <c r="BS14" s="257">
        <v>3.064609327580329</v>
      </c>
      <c r="BT14" s="258">
        <v>288.709260915894</v>
      </c>
      <c r="BU14" s="257"/>
      <c r="BV14" s="257">
        <v>0.8081795680981354</v>
      </c>
      <c r="BW14" s="257">
        <v>1.0525984428827517</v>
      </c>
      <c r="BX14" s="257">
        <v>0.38516880337602627</v>
      </c>
      <c r="BY14" s="259">
        <v>18.591828235877728</v>
      </c>
      <c r="BZ14" s="257">
        <v>0.3272065623235037</v>
      </c>
      <c r="CA14" s="258">
        <v>215.1629622987824</v>
      </c>
      <c r="CB14" s="257">
        <v>0.07954254220924478</v>
      </c>
      <c r="CC14" s="202"/>
      <c r="CD14" s="202"/>
      <c r="CE14" s="202"/>
      <c r="CF14" s="42" t="s">
        <v>152</v>
      </c>
    </row>
    <row r="15" spans="1:84" ht="12.75">
      <c r="A15" s="46"/>
      <c r="B15" s="42" t="s">
        <v>153</v>
      </c>
      <c r="C15" s="42"/>
      <c r="D15" s="19">
        <v>40732</v>
      </c>
      <c r="E15" s="287" t="s">
        <v>55</v>
      </c>
      <c r="F15" s="34" t="s">
        <v>55</v>
      </c>
      <c r="G15" s="34" t="s">
        <v>54</v>
      </c>
      <c r="H15" s="34" t="s">
        <v>132</v>
      </c>
      <c r="I15" s="41">
        <v>1</v>
      </c>
      <c r="J15" s="41">
        <v>3</v>
      </c>
      <c r="K15" s="54">
        <v>69.64722</v>
      </c>
      <c r="L15" s="54">
        <v>162.48885</v>
      </c>
      <c r="M15" s="54"/>
      <c r="N15" s="54"/>
      <c r="O15" s="54"/>
      <c r="P15" s="55">
        <v>13.8</v>
      </c>
      <c r="Q15" s="56">
        <v>101</v>
      </c>
      <c r="R15" s="55">
        <v>10.46</v>
      </c>
      <c r="S15" s="56">
        <v>498.1</v>
      </c>
      <c r="T15" s="55">
        <v>7.12</v>
      </c>
      <c r="U15" s="55">
        <v>754.7</v>
      </c>
      <c r="V15" s="21">
        <v>1.35</v>
      </c>
      <c r="W15" s="21">
        <v>1.65</v>
      </c>
      <c r="X15" s="33"/>
      <c r="Y15" s="21">
        <v>16.248520710059193</v>
      </c>
      <c r="Z15" s="21">
        <v>3.4674556213015815</v>
      </c>
      <c r="AA15" s="33"/>
      <c r="AB15" s="21"/>
      <c r="AC15" s="21"/>
      <c r="AD15" s="21"/>
      <c r="AE15" s="66">
        <v>4.242</v>
      </c>
      <c r="AF15" s="21">
        <f t="shared" si="0"/>
        <v>3.206034889203206</v>
      </c>
      <c r="AG15" s="274">
        <v>0.2845</v>
      </c>
      <c r="AH15" s="274">
        <v>0.27643399999999996</v>
      </c>
      <c r="AI15" s="21">
        <f t="shared" si="1"/>
        <v>15.345435076727178</v>
      </c>
      <c r="AJ15" s="21">
        <v>7.8302</v>
      </c>
      <c r="AK15" s="21">
        <v>3.6848</v>
      </c>
      <c r="AL15" s="21"/>
      <c r="AM15" s="21"/>
      <c r="AN15" s="31">
        <v>13.6</v>
      </c>
      <c r="AO15" s="87">
        <v>-0.0156734352942342</v>
      </c>
      <c r="AP15" s="87">
        <v>-0.015171714633522</v>
      </c>
      <c r="AQ15" s="87">
        <v>-0.0158767654540536</v>
      </c>
      <c r="AR15" s="66">
        <v>0.987193225193891</v>
      </c>
      <c r="AS15" s="112">
        <v>1.43836990731217</v>
      </c>
      <c r="AT15" s="33">
        <v>8</v>
      </c>
      <c r="AU15" s="33">
        <v>0</v>
      </c>
      <c r="AV15" s="66"/>
      <c r="AW15" s="68"/>
      <c r="AX15" s="30"/>
      <c r="AY15" s="111"/>
      <c r="AZ15" s="39"/>
      <c r="BA15" s="30"/>
      <c r="BB15" s="39"/>
      <c r="BC15" s="102"/>
      <c r="BD15" s="228">
        <v>4.692</v>
      </c>
      <c r="BE15" s="228">
        <v>3.374</v>
      </c>
      <c r="BF15" s="229">
        <v>5.8217</v>
      </c>
      <c r="BG15" s="228">
        <v>0.727</v>
      </c>
      <c r="BH15" s="228">
        <f t="shared" si="2"/>
        <v>1.385505951869729</v>
      </c>
      <c r="BI15" s="229">
        <v>-18.858160946090685</v>
      </c>
      <c r="BJ15" s="240">
        <v>-139.5299596800005</v>
      </c>
      <c r="BK15" s="240"/>
      <c r="BL15" s="240"/>
      <c r="BM15" s="230">
        <v>6.9</v>
      </c>
      <c r="BN15" s="232"/>
      <c r="BO15" s="232"/>
      <c r="BP15" s="232"/>
      <c r="BQ15" s="254">
        <v>5.768258910885879</v>
      </c>
      <c r="BR15" s="254"/>
      <c r="BS15" s="254">
        <v>6.857996371148494</v>
      </c>
      <c r="BT15" s="255">
        <v>18.16186828929894</v>
      </c>
      <c r="BU15" s="254"/>
      <c r="BV15" s="254">
        <v>99.8414364353429</v>
      </c>
      <c r="BW15" s="254">
        <v>11.39608881505636</v>
      </c>
      <c r="BX15" s="254">
        <v>3.7782008627967167</v>
      </c>
      <c r="BY15" s="256">
        <v>89.96517931851963</v>
      </c>
      <c r="BZ15" s="254">
        <v>1.1929773089805669</v>
      </c>
      <c r="CA15" s="255">
        <v>224.93027943431878</v>
      </c>
      <c r="CB15" s="254" t="s">
        <v>316</v>
      </c>
      <c r="CC15" s="201"/>
      <c r="CD15" s="201"/>
      <c r="CE15" s="201"/>
      <c r="CF15" s="42" t="s">
        <v>153</v>
      </c>
    </row>
    <row r="16" spans="2:84" ht="13.5" thickBot="1">
      <c r="B16" s="94" t="s">
        <v>154</v>
      </c>
      <c r="C16" s="94"/>
      <c r="D16" s="89">
        <v>40732</v>
      </c>
      <c r="E16" s="191" t="s">
        <v>57</v>
      </c>
      <c r="F16" s="97" t="s">
        <v>57</v>
      </c>
      <c r="G16" s="97" t="s">
        <v>56</v>
      </c>
      <c r="H16" s="97" t="s">
        <v>135</v>
      </c>
      <c r="I16" s="45"/>
      <c r="J16" s="45"/>
      <c r="K16" s="98">
        <v>69.65952</v>
      </c>
      <c r="L16" s="98">
        <v>162.45113</v>
      </c>
      <c r="M16" s="98"/>
      <c r="N16" s="98"/>
      <c r="O16" s="98"/>
      <c r="P16" s="58">
        <v>3</v>
      </c>
      <c r="Q16" s="59">
        <v>97.2</v>
      </c>
      <c r="R16" s="58">
        <v>11.87</v>
      </c>
      <c r="S16" s="59">
        <v>24271</v>
      </c>
      <c r="T16" s="58">
        <v>7.58</v>
      </c>
      <c r="U16" s="58">
        <v>754.6</v>
      </c>
      <c r="V16" s="60">
        <v>0.43</v>
      </c>
      <c r="W16" s="60">
        <v>1.85</v>
      </c>
      <c r="X16" s="61"/>
      <c r="Y16" s="60">
        <v>160.5842696629214</v>
      </c>
      <c r="Z16" s="60">
        <v>24.337078651685484</v>
      </c>
      <c r="AA16" s="61"/>
      <c r="AB16" s="60"/>
      <c r="AC16" s="60"/>
      <c r="AD16" s="60"/>
      <c r="AE16" s="67">
        <v>1.831</v>
      </c>
      <c r="AF16" s="60">
        <f t="shared" si="0"/>
        <v>2.3880660948158603</v>
      </c>
      <c r="AG16" s="275">
        <v>0.3208</v>
      </c>
      <c r="AH16" s="275">
        <v>0.18500999999999998</v>
      </c>
      <c r="AI16" s="60">
        <f t="shared" si="1"/>
        <v>9.896762337170964</v>
      </c>
      <c r="AJ16" s="60">
        <v>2.47008039215686</v>
      </c>
      <c r="AK16" s="60">
        <v>1.31858039215686</v>
      </c>
      <c r="AL16" s="60"/>
      <c r="AM16" s="60"/>
      <c r="AN16" s="151">
        <v>4.37254901960784</v>
      </c>
      <c r="AO16" s="88">
        <v>-0.016803191911037</v>
      </c>
      <c r="AP16" s="88">
        <v>-0.015473174643266</v>
      </c>
      <c r="AQ16" s="88">
        <v>-0.0117012145318328</v>
      </c>
      <c r="AR16" s="67">
        <v>1.43602118099147</v>
      </c>
      <c r="AS16" s="148">
        <v>1.47623696625082</v>
      </c>
      <c r="AT16" s="61">
        <v>23</v>
      </c>
      <c r="AU16" s="61">
        <v>47.7</v>
      </c>
      <c r="AV16" s="67">
        <v>0.14</v>
      </c>
      <c r="AW16" s="117">
        <v>0.55</v>
      </c>
      <c r="AX16" s="113">
        <v>1284</v>
      </c>
      <c r="AY16" s="116"/>
      <c r="AZ16" s="99"/>
      <c r="BA16" s="149"/>
      <c r="BB16" s="99"/>
      <c r="BC16" s="150"/>
      <c r="BD16" s="233">
        <v>27.909</v>
      </c>
      <c r="BE16" s="233">
        <v>107.881</v>
      </c>
      <c r="BF16" s="234">
        <v>19.165</v>
      </c>
      <c r="BG16" s="233">
        <v>0.19</v>
      </c>
      <c r="BH16" s="233">
        <f t="shared" si="2"/>
        <v>7.085311766240543</v>
      </c>
      <c r="BI16" s="234">
        <v>-5.4638571260264195</v>
      </c>
      <c r="BJ16" s="241">
        <v>-35.802433279999605</v>
      </c>
      <c r="BK16" s="241"/>
      <c r="BL16" s="241"/>
      <c r="BM16" s="241">
        <v>96.2</v>
      </c>
      <c r="BN16" s="237"/>
      <c r="BO16" s="237"/>
      <c r="BP16" s="237"/>
      <c r="BQ16" s="259">
        <v>12.457347400829391</v>
      </c>
      <c r="BR16" s="257"/>
      <c r="BS16" s="258">
        <v>269.46690805676343</v>
      </c>
      <c r="BT16" s="258">
        <v>4.696233335781325</v>
      </c>
      <c r="BU16" s="257"/>
      <c r="BV16" s="258">
        <v>5562.59288333496</v>
      </c>
      <c r="BW16" s="258">
        <v>409.03831586269837</v>
      </c>
      <c r="BX16" s="258">
        <v>228.51607937804854</v>
      </c>
      <c r="BY16" s="258">
        <v>5360.70174415677</v>
      </c>
      <c r="BZ16" s="259">
        <v>76.6766147348481</v>
      </c>
      <c r="CA16" s="258">
        <v>16.336927638695624</v>
      </c>
      <c r="CB16" s="257" t="s">
        <v>316</v>
      </c>
      <c r="CC16" s="202"/>
      <c r="CD16" s="202"/>
      <c r="CE16" s="202"/>
      <c r="CF16" s="94" t="s">
        <v>154</v>
      </c>
    </row>
    <row r="17" spans="2:99" s="9" customFormat="1" ht="15">
      <c r="B17" s="152" t="s">
        <v>155</v>
      </c>
      <c r="C17" s="152"/>
      <c r="D17" s="153">
        <v>40732</v>
      </c>
      <c r="E17" s="183" t="s">
        <v>59</v>
      </c>
      <c r="F17" s="154" t="s">
        <v>203</v>
      </c>
      <c r="G17" s="154" t="s">
        <v>58</v>
      </c>
      <c r="H17" s="154" t="s">
        <v>132</v>
      </c>
      <c r="I17" s="155">
        <v>2</v>
      </c>
      <c r="J17" s="155">
        <v>1</v>
      </c>
      <c r="K17" s="156">
        <v>69.64948</v>
      </c>
      <c r="L17" s="156">
        <v>162.1795</v>
      </c>
      <c r="M17" s="156"/>
      <c r="N17" s="156"/>
      <c r="O17" s="156"/>
      <c r="P17" s="157">
        <v>16.1</v>
      </c>
      <c r="Q17" s="158">
        <v>86.7</v>
      </c>
      <c r="R17" s="157">
        <v>8.58</v>
      </c>
      <c r="S17" s="158">
        <v>45.4</v>
      </c>
      <c r="T17" s="157">
        <v>7.49</v>
      </c>
      <c r="U17" s="157">
        <v>754.9</v>
      </c>
      <c r="V17" s="159">
        <v>1.08</v>
      </c>
      <c r="W17" s="159">
        <v>4.82</v>
      </c>
      <c r="X17" s="160"/>
      <c r="Y17" s="159">
        <v>0.833333333333329</v>
      </c>
      <c r="Z17" s="159">
        <v>0.70707070707071</v>
      </c>
      <c r="AA17" s="160"/>
      <c r="AB17" s="159"/>
      <c r="AC17" s="159"/>
      <c r="AD17" s="159"/>
      <c r="AE17" s="161">
        <v>5.842</v>
      </c>
      <c r="AF17" s="159">
        <f t="shared" si="0"/>
        <v>3.765833618623759</v>
      </c>
      <c r="AG17" s="272">
        <v>0.2984</v>
      </c>
      <c r="AH17" s="272">
        <v>0.23196</v>
      </c>
      <c r="AI17" s="159">
        <f t="shared" si="1"/>
        <v>25.185376789101568</v>
      </c>
      <c r="AJ17" s="159">
        <v>12.4362</v>
      </c>
      <c r="AK17" s="159">
        <v>5.2969</v>
      </c>
      <c r="AL17" s="159"/>
      <c r="AM17" s="159"/>
      <c r="AN17" s="172">
        <v>22</v>
      </c>
      <c r="AO17" s="162">
        <v>-0.0149216558949716</v>
      </c>
      <c r="AP17" s="162">
        <v>-0.0157338509089847</v>
      </c>
      <c r="AQ17" s="162">
        <v>-0.017173099784553</v>
      </c>
      <c r="AR17" s="161">
        <v>0.868897058898678</v>
      </c>
      <c r="AS17" s="164">
        <v>1.42457044174689</v>
      </c>
      <c r="AT17" s="160">
        <v>16</v>
      </c>
      <c r="AU17" s="160">
        <v>5.8</v>
      </c>
      <c r="AV17" s="161"/>
      <c r="AW17" s="165"/>
      <c r="AX17" s="166"/>
      <c r="AY17" s="163"/>
      <c r="AZ17" s="176"/>
      <c r="BA17" s="170"/>
      <c r="BB17" s="176"/>
      <c r="BC17" s="171"/>
      <c r="BD17" s="220">
        <v>32.461</v>
      </c>
      <c r="BE17" s="220">
        <v>33.979</v>
      </c>
      <c r="BF17" s="221">
        <v>10.1112</v>
      </c>
      <c r="BG17" s="220">
        <v>3.732</v>
      </c>
      <c r="BH17" s="220">
        <f t="shared" si="2"/>
        <v>6.570931244560487</v>
      </c>
      <c r="BI17" s="221">
        <v>-21.555686829703674</v>
      </c>
      <c r="BJ17" s="222">
        <v>-165.1905331200005</v>
      </c>
      <c r="BK17" s="222"/>
      <c r="BL17" s="222"/>
      <c r="BM17" s="222">
        <v>22.4</v>
      </c>
      <c r="BN17" s="223"/>
      <c r="BO17" s="223"/>
      <c r="BP17" s="223"/>
      <c r="BQ17" s="248">
        <v>1.6955680696867101</v>
      </c>
      <c r="BR17" s="248"/>
      <c r="BS17" s="248">
        <v>6.3261323436067896</v>
      </c>
      <c r="BT17" s="249">
        <v>13.962861017792303</v>
      </c>
      <c r="BU17" s="248"/>
      <c r="BV17" s="248">
        <v>2.113168316057128</v>
      </c>
      <c r="BW17" s="248">
        <v>1.5885807107110315</v>
      </c>
      <c r="BX17" s="248">
        <v>0.43258120745062073</v>
      </c>
      <c r="BY17" s="250">
        <v>33.69284776682123</v>
      </c>
      <c r="BZ17" s="248">
        <v>0.16381595929066578</v>
      </c>
      <c r="CA17" s="249">
        <v>347.4032010383123</v>
      </c>
      <c r="CB17" s="248" t="s">
        <v>316</v>
      </c>
      <c r="CC17" s="199"/>
      <c r="CD17" s="199"/>
      <c r="CE17" s="199"/>
      <c r="CF17" s="152" t="s">
        <v>155</v>
      </c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</row>
    <row r="18" spans="2:99" s="9" customFormat="1" ht="15">
      <c r="B18" s="42" t="s">
        <v>156</v>
      </c>
      <c r="C18" s="42"/>
      <c r="D18" s="19">
        <v>40732</v>
      </c>
      <c r="E18" s="71" t="s">
        <v>61</v>
      </c>
      <c r="F18" s="13" t="s">
        <v>61</v>
      </c>
      <c r="G18" s="13" t="s">
        <v>60</v>
      </c>
      <c r="H18" s="13" t="s">
        <v>132</v>
      </c>
      <c r="I18" s="41">
        <v>2</v>
      </c>
      <c r="J18" s="41">
        <v>3</v>
      </c>
      <c r="K18" s="54">
        <v>69.49562</v>
      </c>
      <c r="L18" s="54">
        <v>161.82944</v>
      </c>
      <c r="M18" s="54"/>
      <c r="N18" s="54"/>
      <c r="O18" s="54"/>
      <c r="P18" s="55">
        <v>16.9</v>
      </c>
      <c r="Q18" s="56">
        <v>101</v>
      </c>
      <c r="R18" s="55">
        <v>9.8</v>
      </c>
      <c r="S18" s="56">
        <v>18.8</v>
      </c>
      <c r="T18" s="55">
        <v>7.17</v>
      </c>
      <c r="U18" s="55">
        <v>755</v>
      </c>
      <c r="V18" s="21">
        <v>0</v>
      </c>
      <c r="W18" s="21">
        <v>1.4</v>
      </c>
      <c r="X18" s="33"/>
      <c r="Y18" s="21">
        <v>1.8729535036018425</v>
      </c>
      <c r="Z18" s="21">
        <v>0.86444007858542</v>
      </c>
      <c r="AA18" s="33"/>
      <c r="AB18" s="21"/>
      <c r="AC18" s="21"/>
      <c r="AD18" s="21"/>
      <c r="AE18" s="66">
        <v>10.31</v>
      </c>
      <c r="AF18" s="21">
        <f t="shared" si="0"/>
        <v>1.0475266731328807</v>
      </c>
      <c r="AG18" s="274">
        <v>1.389</v>
      </c>
      <c r="AH18" s="274">
        <v>1.370801</v>
      </c>
      <c r="AI18" s="21">
        <f t="shared" si="1"/>
        <v>7.5211500429311045</v>
      </c>
      <c r="AJ18" s="21">
        <v>5.5272</v>
      </c>
      <c r="AK18" s="21">
        <v>2.303</v>
      </c>
      <c r="AL18" s="21"/>
      <c r="AM18" s="21"/>
      <c r="AN18" s="31">
        <v>10.8</v>
      </c>
      <c r="AO18" s="87">
        <v>-0.0172047516528736</v>
      </c>
      <c r="AP18" s="87">
        <v>-0.016817283391759</v>
      </c>
      <c r="AQ18" s="87">
        <v>-0.017739765939758</v>
      </c>
      <c r="AR18" s="66">
        <v>0.969840961335045</v>
      </c>
      <c r="AS18" s="112">
        <v>1.40216691685417</v>
      </c>
      <c r="AT18" s="33">
        <v>14</v>
      </c>
      <c r="AU18" s="33">
        <v>0</v>
      </c>
      <c r="AV18" s="66"/>
      <c r="AW18" s="68"/>
      <c r="AX18" s="29"/>
      <c r="AY18" s="111"/>
      <c r="AZ18" s="39"/>
      <c r="BA18" s="30"/>
      <c r="BB18" s="39"/>
      <c r="BC18" s="102"/>
      <c r="BD18" s="228">
        <v>6.94</v>
      </c>
      <c r="BE18" s="228">
        <v>11.259</v>
      </c>
      <c r="BF18" s="229">
        <v>6.6646</v>
      </c>
      <c r="BG18" s="228">
        <v>0.263</v>
      </c>
      <c r="BH18" s="228">
        <f t="shared" si="2"/>
        <v>2.7306965159199352</v>
      </c>
      <c r="BI18" s="229">
        <v>-19.535118282756155</v>
      </c>
      <c r="BJ18" s="230">
        <v>-150.2336857600003</v>
      </c>
      <c r="BK18" s="230"/>
      <c r="BL18" s="230"/>
      <c r="BM18" s="230">
        <v>9.1</v>
      </c>
      <c r="BN18" s="232"/>
      <c r="BO18" s="232"/>
      <c r="BP18" s="232"/>
      <c r="BQ18" s="254">
        <v>1.5344868121711703</v>
      </c>
      <c r="BR18" s="254"/>
      <c r="BS18" s="254">
        <v>2.2469716301781983</v>
      </c>
      <c r="BT18" s="255">
        <v>8.102699545180084</v>
      </c>
      <c r="BU18" s="254"/>
      <c r="BV18" s="254">
        <v>0.909155463325935</v>
      </c>
      <c r="BW18" s="254">
        <v>0.6559522892133849</v>
      </c>
      <c r="BX18" s="254">
        <v>0.22672125687498892</v>
      </c>
      <c r="BY18" s="256">
        <v>14.248743875345493</v>
      </c>
      <c r="BZ18" s="254">
        <v>0.14371823243280407</v>
      </c>
      <c r="CA18" s="255">
        <v>36.87210334161796</v>
      </c>
      <c r="CB18" s="254" t="s">
        <v>316</v>
      </c>
      <c r="CC18" s="201"/>
      <c r="CD18" s="201"/>
      <c r="CE18" s="201"/>
      <c r="CF18" s="42" t="s">
        <v>156</v>
      </c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2:99" s="9" customFormat="1" ht="15">
      <c r="B19" s="42" t="s">
        <v>157</v>
      </c>
      <c r="C19" s="42"/>
      <c r="D19" s="19">
        <v>40732</v>
      </c>
      <c r="E19" s="71" t="s">
        <v>63</v>
      </c>
      <c r="F19" s="13" t="s">
        <v>205</v>
      </c>
      <c r="G19" s="13" t="s">
        <v>62</v>
      </c>
      <c r="H19" s="13" t="s">
        <v>132</v>
      </c>
      <c r="I19" s="41">
        <v>1</v>
      </c>
      <c r="J19" s="41">
        <v>1</v>
      </c>
      <c r="K19" s="54">
        <v>69.20331</v>
      </c>
      <c r="L19" s="54">
        <v>161.43596</v>
      </c>
      <c r="M19" s="54"/>
      <c r="N19" s="54"/>
      <c r="O19" s="54"/>
      <c r="P19" s="55">
        <v>16.6</v>
      </c>
      <c r="Q19" s="56">
        <v>88.4</v>
      </c>
      <c r="R19" s="55">
        <v>8.63</v>
      </c>
      <c r="S19" s="56">
        <v>44.4</v>
      </c>
      <c r="T19" s="55">
        <v>7.3</v>
      </c>
      <c r="U19" s="55">
        <v>754.7</v>
      </c>
      <c r="V19" s="21">
        <v>1.47</v>
      </c>
      <c r="W19" s="21">
        <v>0.5</v>
      </c>
      <c r="X19" s="33"/>
      <c r="Y19" s="21">
        <v>25.784615384615375</v>
      </c>
      <c r="Z19" s="21">
        <v>3.7846153846154404</v>
      </c>
      <c r="AA19" s="33"/>
      <c r="AB19" s="21"/>
      <c r="AC19" s="21"/>
      <c r="AD19" s="21"/>
      <c r="AE19" s="66">
        <v>5.937</v>
      </c>
      <c r="AF19" s="21">
        <f t="shared" si="0"/>
        <v>3.8571669193195213</v>
      </c>
      <c r="AG19" s="274">
        <v>0.2895</v>
      </c>
      <c r="AH19" s="274">
        <v>0.21578699999999998</v>
      </c>
      <c r="AI19" s="21">
        <f t="shared" si="1"/>
        <v>27.51324222497185</v>
      </c>
      <c r="AJ19" s="21">
        <v>13.3574</v>
      </c>
      <c r="AK19" s="21">
        <v>5.7575</v>
      </c>
      <c r="AL19" s="21"/>
      <c r="AM19" s="21"/>
      <c r="AN19" s="31">
        <v>22.9</v>
      </c>
      <c r="AO19" s="87">
        <v>-0.0146730952747952</v>
      </c>
      <c r="AP19" s="87">
        <v>-0.0153366572950163</v>
      </c>
      <c r="AQ19" s="87">
        <v>-0.0168273291400943</v>
      </c>
      <c r="AR19" s="66">
        <v>0.871980048208232</v>
      </c>
      <c r="AS19" s="112">
        <v>1.43605227377497</v>
      </c>
      <c r="AT19" s="33">
        <v>18</v>
      </c>
      <c r="AU19" s="33">
        <v>8.1</v>
      </c>
      <c r="AV19" s="66"/>
      <c r="AW19" s="68"/>
      <c r="AX19" s="29"/>
      <c r="AY19" s="111"/>
      <c r="AZ19" s="39"/>
      <c r="BA19" s="30"/>
      <c r="BB19" s="39"/>
      <c r="BC19" s="102"/>
      <c r="BD19" s="228">
        <v>24.667</v>
      </c>
      <c r="BE19" s="228">
        <v>49.046</v>
      </c>
      <c r="BF19" s="229">
        <v>6.9427</v>
      </c>
      <c r="BG19" s="228">
        <v>3.778</v>
      </c>
      <c r="BH19" s="228">
        <f t="shared" si="2"/>
        <v>10.617339075575783</v>
      </c>
      <c r="BI19" s="229">
        <v>-21.758684866119243</v>
      </c>
      <c r="BJ19" s="230">
        <v>-164.77400192000005</v>
      </c>
      <c r="BK19" s="230"/>
      <c r="BL19" s="230"/>
      <c r="BM19" s="230">
        <v>21.2</v>
      </c>
      <c r="BN19" s="232"/>
      <c r="BO19" s="232"/>
      <c r="BP19" s="232"/>
      <c r="BQ19" s="254">
        <v>2.2661606579759557</v>
      </c>
      <c r="BR19" s="254"/>
      <c r="BS19" s="254">
        <v>6.171333204081244</v>
      </c>
      <c r="BT19" s="255">
        <v>26.374229610067964</v>
      </c>
      <c r="BU19" s="254"/>
      <c r="BV19" s="254">
        <v>1.0564222733903113</v>
      </c>
      <c r="BW19" s="254">
        <v>1.465738785115177</v>
      </c>
      <c r="BX19" s="254">
        <v>0.4077597345503023</v>
      </c>
      <c r="BY19" s="256">
        <v>32.55216748128332</v>
      </c>
      <c r="BZ19" s="254">
        <v>0.16281624144315976</v>
      </c>
      <c r="CA19" s="255">
        <v>1.275772268646931</v>
      </c>
      <c r="CB19" s="254" t="s">
        <v>316</v>
      </c>
      <c r="CC19" s="201"/>
      <c r="CD19" s="201"/>
      <c r="CE19" s="201"/>
      <c r="CF19" s="42" t="s">
        <v>157</v>
      </c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2:99" s="9" customFormat="1" ht="15">
      <c r="B20" s="42" t="s">
        <v>158</v>
      </c>
      <c r="C20" s="42"/>
      <c r="D20" s="19">
        <v>40733</v>
      </c>
      <c r="E20" s="71" t="s">
        <v>64</v>
      </c>
      <c r="F20" s="13" t="s">
        <v>64</v>
      </c>
      <c r="G20" s="13" t="s">
        <v>37</v>
      </c>
      <c r="H20" s="13" t="s">
        <v>132</v>
      </c>
      <c r="I20" s="41">
        <v>1</v>
      </c>
      <c r="J20" s="41">
        <v>1</v>
      </c>
      <c r="K20" s="54">
        <v>68.74606</v>
      </c>
      <c r="L20" s="54">
        <v>161.28557</v>
      </c>
      <c r="M20" s="54"/>
      <c r="N20" s="54"/>
      <c r="O20" s="54"/>
      <c r="P20" s="55">
        <v>16.3</v>
      </c>
      <c r="Q20" s="56">
        <v>88.8</v>
      </c>
      <c r="R20" s="55">
        <v>8.7</v>
      </c>
      <c r="S20" s="56">
        <v>48.9</v>
      </c>
      <c r="T20" s="55">
        <v>7.36</v>
      </c>
      <c r="U20" s="55">
        <v>756.9</v>
      </c>
      <c r="V20" s="21">
        <v>2.35</v>
      </c>
      <c r="W20" s="21">
        <v>1.8</v>
      </c>
      <c r="X20" s="33"/>
      <c r="Y20" s="21">
        <v>36.78355501813794</v>
      </c>
      <c r="Z20" s="21">
        <v>33.38573155985492</v>
      </c>
      <c r="AA20" s="39"/>
      <c r="AB20" s="21">
        <v>14.126069685089304</v>
      </c>
      <c r="AC20" s="21">
        <v>32.26538213814438</v>
      </c>
      <c r="AD20" s="21"/>
      <c r="AE20" s="66">
        <v>5.723</v>
      </c>
      <c r="AF20" s="21">
        <f t="shared" si="0"/>
        <v>3.2476453800111655</v>
      </c>
      <c r="AG20" s="274">
        <v>0.2179</v>
      </c>
      <c r="AH20" s="274">
        <v>0.184031</v>
      </c>
      <c r="AI20" s="21">
        <f t="shared" si="1"/>
        <v>31.09802152898153</v>
      </c>
      <c r="AJ20" s="21">
        <v>10.1015901960784</v>
      </c>
      <c r="AK20" s="21">
        <v>4.11379019607843</v>
      </c>
      <c r="AL20" s="21"/>
      <c r="AM20" s="21"/>
      <c r="AN20" s="31">
        <v>18.5862745098039</v>
      </c>
      <c r="AO20" s="87">
        <v>-0.0155121200456259</v>
      </c>
      <c r="AP20" s="87">
        <v>-0.0161735421958761</v>
      </c>
      <c r="AQ20" s="87">
        <v>-0.0177463346695051</v>
      </c>
      <c r="AR20" s="66">
        <v>0.874102756119077</v>
      </c>
      <c r="AS20" s="112">
        <v>1.44194253043179</v>
      </c>
      <c r="AT20" s="33">
        <v>14</v>
      </c>
      <c r="AU20" s="33">
        <v>78.2</v>
      </c>
      <c r="AV20" s="66"/>
      <c r="AW20" s="68"/>
      <c r="AX20" s="29"/>
      <c r="AY20" s="111"/>
      <c r="AZ20" s="39"/>
      <c r="BA20" s="30"/>
      <c r="BB20" s="39"/>
      <c r="BC20" s="102"/>
      <c r="BD20" s="228">
        <v>14.44</v>
      </c>
      <c r="BE20" s="228">
        <v>19.429</v>
      </c>
      <c r="BF20" s="229">
        <v>7.6833</v>
      </c>
      <c r="BG20" s="228">
        <v>3.481</v>
      </c>
      <c r="BH20" s="228">
        <f t="shared" si="2"/>
        <v>4.408131922481226</v>
      </c>
      <c r="BI20" s="229">
        <v>-21.702015819350226</v>
      </c>
      <c r="BJ20" s="230">
        <v>-164.69125856000028</v>
      </c>
      <c r="BK20" s="230"/>
      <c r="BL20" s="230"/>
      <c r="BM20" s="230">
        <v>24.3</v>
      </c>
      <c r="BN20" s="232"/>
      <c r="BO20" s="232"/>
      <c r="BP20" s="232"/>
      <c r="BQ20" s="254">
        <v>5.53058341675877</v>
      </c>
      <c r="BR20" s="254"/>
      <c r="BS20" s="254">
        <v>7.204093584711973</v>
      </c>
      <c r="BT20" s="255">
        <v>67.55382773714796</v>
      </c>
      <c r="BU20" s="254"/>
      <c r="BV20" s="254">
        <v>1.0067119674908416</v>
      </c>
      <c r="BW20" s="254">
        <v>1.5463848741005914</v>
      </c>
      <c r="BX20" s="254">
        <v>0.38483478308797653</v>
      </c>
      <c r="BY20" s="256">
        <v>37.45182493074197</v>
      </c>
      <c r="BZ20" s="254">
        <v>0.15758641051469333</v>
      </c>
      <c r="CA20" s="255">
        <v>62.84705450427531</v>
      </c>
      <c r="CB20" s="254">
        <v>0.015689549288030378</v>
      </c>
      <c r="CC20" s="201"/>
      <c r="CD20" s="201"/>
      <c r="CE20" s="201"/>
      <c r="CF20" s="42" t="s">
        <v>158</v>
      </c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2:99" s="9" customFormat="1" ht="15.75" thickBot="1">
      <c r="B21" s="94" t="s">
        <v>159</v>
      </c>
      <c r="C21" s="94"/>
      <c r="D21" s="89">
        <v>40734</v>
      </c>
      <c r="E21" s="191" t="s">
        <v>66</v>
      </c>
      <c r="F21" s="97" t="s">
        <v>66</v>
      </c>
      <c r="G21" s="97" t="s">
        <v>65</v>
      </c>
      <c r="H21" s="97" t="s">
        <v>132</v>
      </c>
      <c r="I21" s="45">
        <v>2</v>
      </c>
      <c r="J21" s="45">
        <v>2</v>
      </c>
      <c r="K21" s="98">
        <v>68.60087</v>
      </c>
      <c r="L21" s="98">
        <v>161.68007</v>
      </c>
      <c r="M21" s="98"/>
      <c r="N21" s="98"/>
      <c r="O21" s="98"/>
      <c r="P21" s="58">
        <v>18.4</v>
      </c>
      <c r="Q21" s="59">
        <v>51</v>
      </c>
      <c r="R21" s="58">
        <v>4.75</v>
      </c>
      <c r="S21" s="59">
        <v>26.5</v>
      </c>
      <c r="T21" s="58">
        <v>6.53</v>
      </c>
      <c r="U21" s="58">
        <v>757.9</v>
      </c>
      <c r="V21" s="60">
        <v>5.55</v>
      </c>
      <c r="W21" s="60">
        <v>10.85</v>
      </c>
      <c r="X21" s="61"/>
      <c r="Y21" s="60">
        <v>10.450000000000019</v>
      </c>
      <c r="Z21" s="60">
        <v>4.212500000000006</v>
      </c>
      <c r="AA21" s="61">
        <v>3356</v>
      </c>
      <c r="AB21" s="60"/>
      <c r="AC21" s="60"/>
      <c r="AD21" s="60"/>
      <c r="AE21" s="67">
        <v>13.41</v>
      </c>
      <c r="AF21" s="60">
        <f t="shared" si="0"/>
        <v>5.371467005892587</v>
      </c>
      <c r="AG21" s="275">
        <v>0.592</v>
      </c>
      <c r="AH21" s="275">
        <v>0.530133</v>
      </c>
      <c r="AI21" s="60">
        <f t="shared" si="1"/>
        <v>25.295539043975758</v>
      </c>
      <c r="AJ21" s="60">
        <v>50.2776509803922</v>
      </c>
      <c r="AK21" s="60">
        <v>21.0295509803922</v>
      </c>
      <c r="AL21" s="60"/>
      <c r="AM21" s="60"/>
      <c r="AN21" s="151">
        <v>72.0313725490196</v>
      </c>
      <c r="AO21" s="88">
        <v>-0.0124440427273025</v>
      </c>
      <c r="AP21" s="88">
        <v>-0.0131182878467878</v>
      </c>
      <c r="AQ21" s="88">
        <v>-0.0174843991728904</v>
      </c>
      <c r="AR21" s="67">
        <v>0.711722639379971</v>
      </c>
      <c r="AS21" s="148">
        <v>1.41291122139215</v>
      </c>
      <c r="AT21" s="61">
        <v>48</v>
      </c>
      <c r="AU21" s="61">
        <v>26.1</v>
      </c>
      <c r="AV21" s="67"/>
      <c r="AW21" s="117"/>
      <c r="AX21" s="149"/>
      <c r="AY21" s="116"/>
      <c r="AZ21" s="99"/>
      <c r="BA21" s="149"/>
      <c r="BB21" s="99"/>
      <c r="BC21" s="150"/>
      <c r="BD21" s="233">
        <v>7.727</v>
      </c>
      <c r="BE21" s="233">
        <v>54.14</v>
      </c>
      <c r="BF21" s="234">
        <v>15.5821</v>
      </c>
      <c r="BG21" s="233">
        <v>1.268</v>
      </c>
      <c r="BH21" s="233">
        <f t="shared" si="2"/>
        <v>3.9703891003138216</v>
      </c>
      <c r="BI21" s="234">
        <v>-20.87139818279186</v>
      </c>
      <c r="BJ21" s="235">
        <v>-164.8547120000003</v>
      </c>
      <c r="BK21" s="235"/>
      <c r="BL21" s="235"/>
      <c r="BM21" s="241">
        <v>16.3</v>
      </c>
      <c r="BN21" s="237"/>
      <c r="BO21" s="237"/>
      <c r="BP21" s="237"/>
      <c r="BQ21" s="257">
        <v>2.1029959513882774</v>
      </c>
      <c r="BR21" s="257"/>
      <c r="BS21" s="257">
        <v>3.064570277021088</v>
      </c>
      <c r="BT21" s="258">
        <v>1026.4434270378863</v>
      </c>
      <c r="BU21" s="257"/>
      <c r="BV21" s="257">
        <v>0.7157777793962327</v>
      </c>
      <c r="BW21" s="257">
        <v>1.1841162871746391</v>
      </c>
      <c r="BX21" s="257">
        <v>0.7641748777847339</v>
      </c>
      <c r="BY21" s="259">
        <v>18.600542583855646</v>
      </c>
      <c r="BZ21" s="257">
        <v>0.7105532994907193</v>
      </c>
      <c r="CA21" s="258">
        <v>13.647525713486516</v>
      </c>
      <c r="CB21" s="257">
        <v>0.1971145828204257</v>
      </c>
      <c r="CC21" s="202"/>
      <c r="CD21" s="202"/>
      <c r="CE21" s="202"/>
      <c r="CF21" s="94" t="s">
        <v>159</v>
      </c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2:99" s="9" customFormat="1" ht="13.5">
      <c r="B22" s="152" t="s">
        <v>160</v>
      </c>
      <c r="C22" s="152"/>
      <c r="D22" s="153">
        <v>40734</v>
      </c>
      <c r="E22" s="183" t="s">
        <v>68</v>
      </c>
      <c r="F22" s="154" t="s">
        <v>68</v>
      </c>
      <c r="G22" s="154" t="s">
        <v>69</v>
      </c>
      <c r="H22" s="154" t="s">
        <v>142</v>
      </c>
      <c r="I22" s="155"/>
      <c r="J22" s="155">
        <v>3</v>
      </c>
      <c r="K22" s="156">
        <v>68.65098</v>
      </c>
      <c r="L22" s="156">
        <v>161.62686</v>
      </c>
      <c r="M22" s="156"/>
      <c r="N22" s="156"/>
      <c r="O22" s="156"/>
      <c r="P22" s="157">
        <v>20.1</v>
      </c>
      <c r="Q22" s="158">
        <v>40</v>
      </c>
      <c r="R22" s="157">
        <v>3.63</v>
      </c>
      <c r="S22" s="158">
        <v>26.8</v>
      </c>
      <c r="T22" s="157">
        <v>6.42</v>
      </c>
      <c r="U22" s="157">
        <v>758</v>
      </c>
      <c r="V22" s="159">
        <v>1.09</v>
      </c>
      <c r="W22" s="159">
        <v>0.5</v>
      </c>
      <c r="X22" s="160"/>
      <c r="Y22" s="159">
        <v>6.651542649727805</v>
      </c>
      <c r="Z22" s="159">
        <v>2.785843920145236</v>
      </c>
      <c r="AA22" s="160">
        <v>2042</v>
      </c>
      <c r="AB22" s="159"/>
      <c r="AC22" s="159"/>
      <c r="AD22" s="159"/>
      <c r="AE22" s="161">
        <v>12.86</v>
      </c>
      <c r="AF22" s="159"/>
      <c r="AG22" s="272">
        <v>0.5552</v>
      </c>
      <c r="AH22" s="272">
        <v>0.5153490000000001</v>
      </c>
      <c r="AI22" s="159">
        <f t="shared" si="1"/>
        <v>24.953963236563954</v>
      </c>
      <c r="AJ22" s="159"/>
      <c r="AK22" s="159"/>
      <c r="AL22" s="159"/>
      <c r="AM22" s="159"/>
      <c r="AN22" s="159"/>
      <c r="AO22" s="162"/>
      <c r="AP22" s="162"/>
      <c r="AQ22" s="162"/>
      <c r="AR22" s="161"/>
      <c r="AS22" s="169"/>
      <c r="AT22" s="160">
        <v>26</v>
      </c>
      <c r="AU22" s="160">
        <v>25.7</v>
      </c>
      <c r="AV22" s="161"/>
      <c r="AW22" s="165"/>
      <c r="AX22" s="170"/>
      <c r="AY22" s="163"/>
      <c r="AZ22" s="176"/>
      <c r="BA22" s="170"/>
      <c r="BB22" s="176"/>
      <c r="BC22" s="171"/>
      <c r="BD22" s="220">
        <v>3.688</v>
      </c>
      <c r="BE22" s="220">
        <v>36.163</v>
      </c>
      <c r="BF22" s="221">
        <v>14.0446</v>
      </c>
      <c r="BG22" s="220">
        <v>0.91</v>
      </c>
      <c r="BH22" s="220">
        <f t="shared" si="2"/>
        <v>2.837460661036982</v>
      </c>
      <c r="BI22" s="221">
        <v>-20.589310403427344</v>
      </c>
      <c r="BJ22" s="238">
        <v>-163.52084341333375</v>
      </c>
      <c r="BK22" s="238"/>
      <c r="BL22" s="238"/>
      <c r="BM22" s="222">
        <v>18</v>
      </c>
      <c r="BN22" s="223"/>
      <c r="BO22" s="223"/>
      <c r="BP22" s="223"/>
      <c r="BQ22" s="248">
        <v>2.614687001605437</v>
      </c>
      <c r="BR22" s="248"/>
      <c r="BS22" s="248">
        <v>3.4575371723834483</v>
      </c>
      <c r="BT22" s="249">
        <v>752.0581914470314</v>
      </c>
      <c r="BU22" s="248"/>
      <c r="BV22" s="248">
        <v>0.8777452382402605</v>
      </c>
      <c r="BW22" s="248">
        <v>1.3367032770593261</v>
      </c>
      <c r="BX22" s="248">
        <v>0.7391948712528281</v>
      </c>
      <c r="BY22" s="250">
        <v>19.541660657998204</v>
      </c>
      <c r="BZ22" s="248">
        <v>0.4421587431743108</v>
      </c>
      <c r="CA22" s="249">
        <v>6.906487193087977</v>
      </c>
      <c r="CB22" s="248">
        <v>0.10140564203890672</v>
      </c>
      <c r="CC22" s="199"/>
      <c r="CD22" s="199"/>
      <c r="CE22" s="199"/>
      <c r="CF22" s="152" t="s">
        <v>160</v>
      </c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2:99" s="9" customFormat="1" ht="13.5">
      <c r="B23" s="42" t="s">
        <v>161</v>
      </c>
      <c r="C23" s="42"/>
      <c r="D23" s="19">
        <v>40734</v>
      </c>
      <c r="E23" s="71" t="s">
        <v>70</v>
      </c>
      <c r="F23" s="13" t="s">
        <v>70</v>
      </c>
      <c r="G23" s="13" t="s">
        <v>67</v>
      </c>
      <c r="H23" s="13" t="s">
        <v>132</v>
      </c>
      <c r="I23" s="41">
        <v>2</v>
      </c>
      <c r="J23" s="41">
        <v>2</v>
      </c>
      <c r="K23" s="54">
        <v>68.62187</v>
      </c>
      <c r="L23" s="54">
        <v>161.68159</v>
      </c>
      <c r="M23" s="54"/>
      <c r="N23" s="54"/>
      <c r="O23" s="54"/>
      <c r="P23" s="55">
        <v>18.5</v>
      </c>
      <c r="Q23" s="56">
        <v>50.1</v>
      </c>
      <c r="R23" s="55">
        <v>4.64</v>
      </c>
      <c r="S23" s="56">
        <v>27.3</v>
      </c>
      <c r="T23" s="55">
        <v>6.5</v>
      </c>
      <c r="U23" s="55">
        <v>757.7</v>
      </c>
      <c r="V23" s="21">
        <v>5.55</v>
      </c>
      <c r="W23" s="21">
        <v>10.85</v>
      </c>
      <c r="X23" s="33"/>
      <c r="Y23" s="21">
        <v>8.883435582822097</v>
      </c>
      <c r="Z23" s="21">
        <v>3.963190184049102</v>
      </c>
      <c r="AA23" s="33">
        <v>3523</v>
      </c>
      <c r="AB23" s="21"/>
      <c r="AC23" s="21"/>
      <c r="AD23" s="21"/>
      <c r="AE23" s="66">
        <v>14.85</v>
      </c>
      <c r="AF23" s="21">
        <f aca="true" t="shared" si="3" ref="AF23:AF61">AN23/AE23</f>
        <v>4.5787284610814005</v>
      </c>
      <c r="AG23" s="274">
        <v>0.6295</v>
      </c>
      <c r="AH23" s="274">
        <v>0.546827</v>
      </c>
      <c r="AI23" s="21">
        <f t="shared" si="1"/>
        <v>27.156669293944887</v>
      </c>
      <c r="AJ23" s="21">
        <v>45.8161529411765</v>
      </c>
      <c r="AK23" s="21">
        <v>18.8710529411765</v>
      </c>
      <c r="AL23" s="21"/>
      <c r="AM23" s="21"/>
      <c r="AN23" s="31">
        <v>67.9941176470588</v>
      </c>
      <c r="AO23" s="87">
        <v>-0.0128797108624511</v>
      </c>
      <c r="AP23" s="87">
        <v>-0.0135657992053483</v>
      </c>
      <c r="AQ23" s="87">
        <v>-0.0177926258438106</v>
      </c>
      <c r="AR23" s="66">
        <v>0.723879149458511</v>
      </c>
      <c r="AS23" s="112">
        <v>1.413093817065</v>
      </c>
      <c r="AT23" s="33">
        <v>63</v>
      </c>
      <c r="AU23" s="33">
        <v>17.3</v>
      </c>
      <c r="AV23" s="66"/>
      <c r="AW23" s="68"/>
      <c r="AX23" s="30"/>
      <c r="AY23" s="111"/>
      <c r="AZ23" s="299"/>
      <c r="BA23" s="30"/>
      <c r="BB23" s="39"/>
      <c r="BC23" s="102"/>
      <c r="BD23" s="228">
        <v>8.154</v>
      </c>
      <c r="BE23" s="228">
        <v>74.519</v>
      </c>
      <c r="BF23" s="229">
        <v>14.4311</v>
      </c>
      <c r="BG23" s="228">
        <v>0.296</v>
      </c>
      <c r="BH23" s="228">
        <f t="shared" si="2"/>
        <v>5.728807921780044</v>
      </c>
      <c r="BI23" s="229">
        <v>-20.734088541592286</v>
      </c>
      <c r="BJ23" s="240">
        <v>-162.9333843200002</v>
      </c>
      <c r="BK23" s="240"/>
      <c r="BL23" s="240"/>
      <c r="BM23" s="230">
        <v>17.9</v>
      </c>
      <c r="BN23" s="232"/>
      <c r="BO23" s="232"/>
      <c r="BP23" s="232"/>
      <c r="BQ23" s="254">
        <v>1.7022914513463192</v>
      </c>
      <c r="BR23" s="254"/>
      <c r="BS23" s="254">
        <v>3.0941626192617897</v>
      </c>
      <c r="BT23" s="255">
        <v>1011.5390107031106</v>
      </c>
      <c r="BU23" s="254"/>
      <c r="BV23" s="254">
        <v>0.7071253766750004</v>
      </c>
      <c r="BW23" s="254">
        <v>1.1607690236448371</v>
      </c>
      <c r="BX23" s="254">
        <v>0.7486665949516943</v>
      </c>
      <c r="BY23" s="256">
        <v>19.20891685331492</v>
      </c>
      <c r="BZ23" s="254">
        <v>0.7135520283045794</v>
      </c>
      <c r="CA23" s="255">
        <v>186.36461257590025</v>
      </c>
      <c r="CB23" s="254">
        <v>0.05340142216291966</v>
      </c>
      <c r="CC23" s="201"/>
      <c r="CD23" s="201"/>
      <c r="CE23" s="201"/>
      <c r="CF23" s="42" t="s">
        <v>161</v>
      </c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2:99" s="9" customFormat="1" ht="13.5">
      <c r="B24" s="42" t="s">
        <v>162</v>
      </c>
      <c r="C24" s="42"/>
      <c r="D24" s="19">
        <v>40734</v>
      </c>
      <c r="E24" s="287" t="s">
        <v>72</v>
      </c>
      <c r="F24" s="34" t="s">
        <v>72</v>
      </c>
      <c r="G24" s="34" t="s">
        <v>71</v>
      </c>
      <c r="H24" s="34" t="s">
        <v>132</v>
      </c>
      <c r="I24" s="41">
        <v>2</v>
      </c>
      <c r="J24" s="41">
        <v>2</v>
      </c>
      <c r="K24" s="54">
        <v>68.74144</v>
      </c>
      <c r="L24" s="54">
        <v>161.41986</v>
      </c>
      <c r="M24" s="54"/>
      <c r="N24" s="54"/>
      <c r="O24" s="54"/>
      <c r="P24" s="55">
        <v>19</v>
      </c>
      <c r="Q24" s="56">
        <v>53.4</v>
      </c>
      <c r="R24" s="55">
        <v>4.91</v>
      </c>
      <c r="S24" s="56">
        <v>27.4</v>
      </c>
      <c r="T24" s="55">
        <v>6.5</v>
      </c>
      <c r="U24" s="55">
        <v>757.8</v>
      </c>
      <c r="V24" s="21"/>
      <c r="W24" s="21"/>
      <c r="X24" s="33"/>
      <c r="Y24" s="21">
        <v>8.10588235294116</v>
      </c>
      <c r="Z24" s="21">
        <v>3.988235294117631</v>
      </c>
      <c r="AA24" s="33">
        <v>3858.2</v>
      </c>
      <c r="AB24" s="21"/>
      <c r="AC24" s="21"/>
      <c r="AD24" s="21"/>
      <c r="AE24" s="66">
        <v>13.56</v>
      </c>
      <c r="AF24" s="21">
        <f t="shared" si="3"/>
        <v>4.882005899705015</v>
      </c>
      <c r="AG24" s="274">
        <v>0.6102</v>
      </c>
      <c r="AH24" s="274">
        <v>0.5457679999999999</v>
      </c>
      <c r="AI24" s="21">
        <f t="shared" si="1"/>
        <v>24.845721991762073</v>
      </c>
      <c r="AJ24" s="21">
        <v>44.4479</v>
      </c>
      <c r="AK24" s="21">
        <v>18.424</v>
      </c>
      <c r="AL24" s="21"/>
      <c r="AM24" s="21"/>
      <c r="AN24" s="31">
        <v>66.2</v>
      </c>
      <c r="AO24" s="87">
        <v>-0.0129582240597357</v>
      </c>
      <c r="AP24" s="87">
        <v>-0.0135749690291164</v>
      </c>
      <c r="AQ24" s="87">
        <v>-0.0177478235918926</v>
      </c>
      <c r="AR24" s="66">
        <v>0.730130316691628</v>
      </c>
      <c r="AS24" s="112">
        <v>1.4090254043333</v>
      </c>
      <c r="AT24" s="33">
        <v>56</v>
      </c>
      <c r="AU24" s="33">
        <v>19</v>
      </c>
      <c r="AV24" s="66"/>
      <c r="AW24" s="68"/>
      <c r="AX24" s="30"/>
      <c r="AY24" s="111"/>
      <c r="AZ24" s="299"/>
      <c r="BA24" s="30"/>
      <c r="BB24" s="39"/>
      <c r="BC24" s="102"/>
      <c r="BD24" s="228">
        <v>6.533</v>
      </c>
      <c r="BE24" s="228">
        <v>57.899</v>
      </c>
      <c r="BF24" s="229">
        <v>14.6028</v>
      </c>
      <c r="BG24" s="228">
        <v>0.549</v>
      </c>
      <c r="BH24" s="228">
        <f t="shared" si="2"/>
        <v>4.41230448954995</v>
      </c>
      <c r="BI24" s="229">
        <v>-20.800760017850767</v>
      </c>
      <c r="BJ24" s="240">
        <v>-163.24015392</v>
      </c>
      <c r="BK24" s="240"/>
      <c r="BL24" s="240"/>
      <c r="BM24" s="230">
        <v>17.9</v>
      </c>
      <c r="BN24" s="232"/>
      <c r="BO24" s="232"/>
      <c r="BP24" s="232"/>
      <c r="BQ24" s="254">
        <v>1.8134864313424506</v>
      </c>
      <c r="BR24" s="254"/>
      <c r="BS24" s="254">
        <v>3.17441077757629</v>
      </c>
      <c r="BT24" s="255">
        <v>891.5067872025625</v>
      </c>
      <c r="BU24" s="254"/>
      <c r="BV24" s="254">
        <v>0.7123709992567613</v>
      </c>
      <c r="BW24" s="254">
        <v>1.1836430378250042</v>
      </c>
      <c r="BX24" s="254">
        <v>0.7527896248491175</v>
      </c>
      <c r="BY24" s="256">
        <v>19.348027390431387</v>
      </c>
      <c r="BZ24" s="254">
        <v>0.6912155684221936</v>
      </c>
      <c r="CA24" s="255">
        <v>18.065346389143752</v>
      </c>
      <c r="CB24" s="254">
        <v>0.07806842167943878</v>
      </c>
      <c r="CC24" s="201"/>
      <c r="CD24" s="201"/>
      <c r="CE24" s="201"/>
      <c r="CF24" s="42" t="s">
        <v>162</v>
      </c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2:99" s="9" customFormat="1" ht="13.5">
      <c r="B25" s="42" t="s">
        <v>163</v>
      </c>
      <c r="C25" s="42"/>
      <c r="D25" s="19">
        <v>40734</v>
      </c>
      <c r="E25" s="287" t="s">
        <v>74</v>
      </c>
      <c r="F25" s="34" t="s">
        <v>74</v>
      </c>
      <c r="G25" s="34" t="s">
        <v>73</v>
      </c>
      <c r="H25" s="34" t="s">
        <v>134</v>
      </c>
      <c r="I25" s="41"/>
      <c r="J25" s="41"/>
      <c r="K25" s="54">
        <v>68.71906</v>
      </c>
      <c r="L25" s="54">
        <v>161.45053</v>
      </c>
      <c r="M25" s="54"/>
      <c r="N25" s="54"/>
      <c r="O25" s="54"/>
      <c r="P25" s="55">
        <v>19.4</v>
      </c>
      <c r="Q25" s="56">
        <v>86.5</v>
      </c>
      <c r="R25" s="55">
        <v>7.9</v>
      </c>
      <c r="S25" s="56">
        <v>58.4</v>
      </c>
      <c r="T25" s="55">
        <v>7.89</v>
      </c>
      <c r="U25" s="55"/>
      <c r="V25" s="21">
        <v>5.34</v>
      </c>
      <c r="W25" s="21">
        <v>5.35</v>
      </c>
      <c r="X25" s="33"/>
      <c r="Y25" s="21">
        <v>4.7213622291020965</v>
      </c>
      <c r="Z25" s="21">
        <v>2.569659442724409</v>
      </c>
      <c r="AA25" s="33">
        <v>1700</v>
      </c>
      <c r="AB25" s="21"/>
      <c r="AC25" s="21"/>
      <c r="AD25" s="21"/>
      <c r="AE25" s="66">
        <v>9.005</v>
      </c>
      <c r="AF25" s="21">
        <f t="shared" si="3"/>
        <v>2.3209328151027204</v>
      </c>
      <c r="AG25" s="274">
        <v>0.5224</v>
      </c>
      <c r="AH25" s="274">
        <v>0.470699</v>
      </c>
      <c r="AI25" s="21">
        <f t="shared" si="1"/>
        <v>19.131122012156393</v>
      </c>
      <c r="AJ25" s="21">
        <v>8.9817</v>
      </c>
      <c r="AK25" s="21">
        <v>3.4545</v>
      </c>
      <c r="AL25" s="21"/>
      <c r="AM25" s="21"/>
      <c r="AN25" s="31">
        <v>20.9</v>
      </c>
      <c r="AO25" s="87">
        <v>-0.0196376175796935</v>
      </c>
      <c r="AP25" s="87">
        <v>-0.0186148381851071</v>
      </c>
      <c r="AQ25" s="87">
        <v>-0.0192834075934286</v>
      </c>
      <c r="AR25" s="66">
        <v>1.01836864073679</v>
      </c>
      <c r="AS25" s="112">
        <v>1.49318515107229</v>
      </c>
      <c r="AT25" s="33">
        <v>17</v>
      </c>
      <c r="AU25" s="33">
        <v>0</v>
      </c>
      <c r="AV25" s="66"/>
      <c r="AW25" s="68"/>
      <c r="AX25" s="30"/>
      <c r="AY25" s="111"/>
      <c r="AZ25" s="299"/>
      <c r="BA25" s="30"/>
      <c r="BB25" s="39"/>
      <c r="BC25" s="102"/>
      <c r="BD25" s="228">
        <v>3.853</v>
      </c>
      <c r="BE25" s="228">
        <v>47.848</v>
      </c>
      <c r="BF25" s="229">
        <v>7.0647</v>
      </c>
      <c r="BG25" s="228">
        <v>1.279</v>
      </c>
      <c r="BH25" s="228">
        <f t="shared" si="2"/>
        <v>7.318215918581115</v>
      </c>
      <c r="BI25" s="228">
        <v>-17.025836379864334</v>
      </c>
      <c r="BJ25" s="240">
        <v>-145.10282180000104</v>
      </c>
      <c r="BK25" s="240"/>
      <c r="BL25" s="240"/>
      <c r="BM25" s="230">
        <v>29.7</v>
      </c>
      <c r="BN25" s="232"/>
      <c r="BO25" s="232"/>
      <c r="BP25" s="232"/>
      <c r="BQ25" s="254">
        <v>3.0080947505933624</v>
      </c>
      <c r="BR25" s="254"/>
      <c r="BS25" s="254">
        <v>5.706044779726363</v>
      </c>
      <c r="BT25" s="255">
        <v>60.419913458353996</v>
      </c>
      <c r="BU25" s="254"/>
      <c r="BV25" s="254">
        <v>1.4955204587004904</v>
      </c>
      <c r="BW25" s="254">
        <v>2.1816873965055508</v>
      </c>
      <c r="BX25" s="254">
        <v>1.2966484374966365</v>
      </c>
      <c r="BY25" s="256">
        <v>34.853599100252445</v>
      </c>
      <c r="BZ25" s="254">
        <v>0.9726516948022501</v>
      </c>
      <c r="CA25" s="255">
        <v>32.51116188749333</v>
      </c>
      <c r="CB25" s="254">
        <v>0.12161815940237894</v>
      </c>
      <c r="CC25" s="201"/>
      <c r="CD25" s="201"/>
      <c r="CE25" s="201"/>
      <c r="CF25" s="42" t="s">
        <v>163</v>
      </c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2:99" s="9" customFormat="1" ht="15" thickBot="1">
      <c r="B26" s="94" t="s">
        <v>164</v>
      </c>
      <c r="C26" s="94"/>
      <c r="D26" s="89">
        <v>40735</v>
      </c>
      <c r="E26" s="191" t="s">
        <v>77</v>
      </c>
      <c r="F26" s="97" t="s">
        <v>77</v>
      </c>
      <c r="G26" s="97" t="s">
        <v>37</v>
      </c>
      <c r="H26" s="97" t="s">
        <v>132</v>
      </c>
      <c r="I26" s="45">
        <v>1</v>
      </c>
      <c r="J26" s="45">
        <v>1</v>
      </c>
      <c r="K26" s="98">
        <v>68.7394</v>
      </c>
      <c r="L26" s="98">
        <v>161.28377</v>
      </c>
      <c r="M26" s="98"/>
      <c r="N26" s="98"/>
      <c r="O26" s="98"/>
      <c r="P26" s="58">
        <v>17.3</v>
      </c>
      <c r="Q26" s="59">
        <v>87.7</v>
      </c>
      <c r="R26" s="58">
        <v>8.45</v>
      </c>
      <c r="S26" s="59">
        <v>50.7</v>
      </c>
      <c r="T26" s="58">
        <v>7.33</v>
      </c>
      <c r="U26" s="58">
        <v>758.6</v>
      </c>
      <c r="V26" s="60">
        <v>2.65</v>
      </c>
      <c r="W26" s="60">
        <v>1.93</v>
      </c>
      <c r="X26" s="61"/>
      <c r="Y26" s="60">
        <v>42.80434782608683</v>
      </c>
      <c r="Z26" s="60">
        <v>6.347826086956433</v>
      </c>
      <c r="AA26" s="61">
        <v>1297.3</v>
      </c>
      <c r="AB26" s="60">
        <v>27.95308413495749</v>
      </c>
      <c r="AC26" s="60">
        <v>64.15141787954192</v>
      </c>
      <c r="AD26" s="60"/>
      <c r="AE26" s="67">
        <v>6.491</v>
      </c>
      <c r="AF26" s="60">
        <f t="shared" si="3"/>
        <v>3.010805308103836</v>
      </c>
      <c r="AG26" s="275">
        <v>0.3946</v>
      </c>
      <c r="AH26" s="275">
        <v>0.32776</v>
      </c>
      <c r="AI26" s="60">
        <f t="shared" si="1"/>
        <v>19.80412496948987</v>
      </c>
      <c r="AJ26" s="60">
        <v>10.9234450980392</v>
      </c>
      <c r="AK26" s="60">
        <v>4.24474509803922</v>
      </c>
      <c r="AL26" s="60"/>
      <c r="AM26" s="60"/>
      <c r="AN26" s="151">
        <v>19.543137254902</v>
      </c>
      <c r="AO26" s="88">
        <v>-0.0156086602972226</v>
      </c>
      <c r="AP26" s="88">
        <v>-0.015501831585262</v>
      </c>
      <c r="AQ26" s="88">
        <v>-0.0189565845095244</v>
      </c>
      <c r="AR26" s="67">
        <v>0.823389903881698</v>
      </c>
      <c r="AS26" s="148">
        <v>1.44595662379126</v>
      </c>
      <c r="AT26" s="61">
        <v>20</v>
      </c>
      <c r="AU26" s="61">
        <v>0</v>
      </c>
      <c r="AV26" s="67"/>
      <c r="AW26" s="117"/>
      <c r="AX26" s="105"/>
      <c r="AY26" s="116"/>
      <c r="AZ26" s="300"/>
      <c r="BA26" s="105"/>
      <c r="BB26" s="99"/>
      <c r="BC26" s="173"/>
      <c r="BD26" s="233">
        <v>15.761</v>
      </c>
      <c r="BE26" s="233">
        <v>51.079</v>
      </c>
      <c r="BF26" s="234">
        <v>7.161</v>
      </c>
      <c r="BG26" s="233">
        <v>3.989</v>
      </c>
      <c r="BH26" s="233">
        <f t="shared" si="2"/>
        <v>9.333891914537077</v>
      </c>
      <c r="BI26" s="234">
        <v>-21.397172013566582</v>
      </c>
      <c r="BJ26" s="241">
        <v>-159.6484166399996</v>
      </c>
      <c r="BK26" s="241"/>
      <c r="BL26" s="241"/>
      <c r="BM26" s="241">
        <v>23.4</v>
      </c>
      <c r="BN26" s="237"/>
      <c r="BO26" s="237"/>
      <c r="BP26" s="237"/>
      <c r="BQ26" s="257">
        <v>5.153865177442173</v>
      </c>
      <c r="BR26" s="257"/>
      <c r="BS26" s="257">
        <v>6.202749676737869</v>
      </c>
      <c r="BT26" s="258">
        <v>57.583840971898255</v>
      </c>
      <c r="BU26" s="257"/>
      <c r="BV26" s="257">
        <v>0.9482709211345739</v>
      </c>
      <c r="BW26" s="257">
        <v>1.4142571634165335</v>
      </c>
      <c r="BX26" s="257">
        <v>0.35949730848745104</v>
      </c>
      <c r="BY26" s="259">
        <v>34.678272304343764</v>
      </c>
      <c r="BZ26" s="257">
        <v>0.16149397194800275</v>
      </c>
      <c r="CA26" s="258">
        <v>4.0873856322601405</v>
      </c>
      <c r="CB26" s="257" t="s">
        <v>316</v>
      </c>
      <c r="CC26" s="202"/>
      <c r="CD26" s="202"/>
      <c r="CE26" s="202"/>
      <c r="CF26" s="94" t="s">
        <v>164</v>
      </c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2:99" s="9" customFormat="1" ht="13.5">
      <c r="B27" s="152" t="s">
        <v>165</v>
      </c>
      <c r="C27" s="152"/>
      <c r="D27" s="153">
        <v>40735</v>
      </c>
      <c r="E27" s="183" t="s">
        <v>78</v>
      </c>
      <c r="F27" s="154" t="s">
        <v>78</v>
      </c>
      <c r="G27" s="154" t="s">
        <v>81</v>
      </c>
      <c r="H27" s="154" t="s">
        <v>134</v>
      </c>
      <c r="I27" s="155"/>
      <c r="J27" s="155"/>
      <c r="K27" s="156">
        <v>68.76462</v>
      </c>
      <c r="L27" s="156">
        <v>161.40186</v>
      </c>
      <c r="M27" s="156"/>
      <c r="N27" s="156"/>
      <c r="O27" s="156"/>
      <c r="P27" s="157">
        <v>20.4</v>
      </c>
      <c r="Q27" s="158">
        <v>103.6</v>
      </c>
      <c r="R27" s="157">
        <v>9.34</v>
      </c>
      <c r="S27" s="158">
        <v>59.3</v>
      </c>
      <c r="T27" s="157">
        <v>8.23</v>
      </c>
      <c r="U27" s="157"/>
      <c r="V27" s="159">
        <v>3.46</v>
      </c>
      <c r="W27" s="159">
        <v>2.49</v>
      </c>
      <c r="X27" s="160"/>
      <c r="Y27" s="159">
        <v>5.387234042553226</v>
      </c>
      <c r="Z27" s="159">
        <v>2.2978723404255708</v>
      </c>
      <c r="AA27" s="160">
        <v>993.5</v>
      </c>
      <c r="AB27" s="174"/>
      <c r="AC27" s="174"/>
      <c r="AD27" s="159"/>
      <c r="AE27" s="161">
        <v>14.9</v>
      </c>
      <c r="AF27" s="159">
        <f t="shared" si="3"/>
        <v>3.006711409395973</v>
      </c>
      <c r="AG27" s="272">
        <v>0.621</v>
      </c>
      <c r="AH27" s="272">
        <v>0.595119</v>
      </c>
      <c r="AI27" s="159">
        <f t="shared" si="1"/>
        <v>25.037009404841722</v>
      </c>
      <c r="AJ27" s="159">
        <v>20.2664</v>
      </c>
      <c r="AK27" s="159">
        <v>7.5999</v>
      </c>
      <c r="AL27" s="159"/>
      <c r="AM27" s="159"/>
      <c r="AN27" s="172">
        <v>44.8</v>
      </c>
      <c r="AO27" s="162">
        <v>-0.0187605603523017</v>
      </c>
      <c r="AP27" s="162">
        <v>-0.0183007806101633</v>
      </c>
      <c r="AQ27" s="162">
        <v>-0.0194170943791599</v>
      </c>
      <c r="AR27" s="161">
        <v>0.966187833563666</v>
      </c>
      <c r="AS27" s="164">
        <v>1.37799526168136</v>
      </c>
      <c r="AT27" s="160">
        <v>22</v>
      </c>
      <c r="AU27" s="160">
        <v>0</v>
      </c>
      <c r="AV27" s="161"/>
      <c r="AW27" s="165"/>
      <c r="AX27" s="166"/>
      <c r="AY27" s="163"/>
      <c r="AZ27" s="301"/>
      <c r="BA27" s="166"/>
      <c r="BB27" s="176"/>
      <c r="BC27" s="167"/>
      <c r="BD27" s="220">
        <v>4.816</v>
      </c>
      <c r="BE27" s="220">
        <v>21.065</v>
      </c>
      <c r="BF27" s="221">
        <v>7.8699</v>
      </c>
      <c r="BG27" s="220">
        <v>1.043</v>
      </c>
      <c r="BH27" s="220">
        <f t="shared" si="2"/>
        <v>3.2886059543323296</v>
      </c>
      <c r="BI27" s="221">
        <v>-18.35319218493395</v>
      </c>
      <c r="BJ27" s="222">
        <v>-152.54712255999948</v>
      </c>
      <c r="BK27" s="222"/>
      <c r="BL27" s="222"/>
      <c r="BM27" s="222">
        <v>36.1</v>
      </c>
      <c r="BN27" s="223"/>
      <c r="BO27" s="223"/>
      <c r="BP27" s="223"/>
      <c r="BQ27" s="248">
        <v>2.3433805461888473</v>
      </c>
      <c r="BR27" s="248"/>
      <c r="BS27" s="248">
        <v>5.836681507099583</v>
      </c>
      <c r="BT27" s="249">
        <v>123.12977389357022</v>
      </c>
      <c r="BU27" s="248"/>
      <c r="BV27" s="248">
        <v>1.5978047922916399</v>
      </c>
      <c r="BW27" s="248">
        <v>2.8066166985217205</v>
      </c>
      <c r="BX27" s="248">
        <v>0.7036735341569686</v>
      </c>
      <c r="BY27" s="250">
        <v>25.4830417555977</v>
      </c>
      <c r="BZ27" s="248">
        <v>0.18466670150089134</v>
      </c>
      <c r="CA27" s="249">
        <v>1.6561274520730527</v>
      </c>
      <c r="CB27" s="248" t="s">
        <v>316</v>
      </c>
      <c r="CC27" s="199"/>
      <c r="CD27" s="199"/>
      <c r="CE27" s="199"/>
      <c r="CF27" s="152" t="s">
        <v>165</v>
      </c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2:99" s="9" customFormat="1" ht="13.5">
      <c r="B28" s="42" t="s">
        <v>166</v>
      </c>
      <c r="C28" s="42"/>
      <c r="D28" s="19">
        <v>40736</v>
      </c>
      <c r="E28" s="71" t="s">
        <v>85</v>
      </c>
      <c r="F28" s="13" t="s">
        <v>85</v>
      </c>
      <c r="G28" s="13" t="s">
        <v>84</v>
      </c>
      <c r="H28" s="13" t="s">
        <v>134</v>
      </c>
      <c r="I28" s="41"/>
      <c r="J28" s="41"/>
      <c r="K28" s="54">
        <v>68.57892</v>
      </c>
      <c r="L28" s="54">
        <v>160.0899</v>
      </c>
      <c r="M28" s="54"/>
      <c r="N28" s="54"/>
      <c r="O28" s="54"/>
      <c r="P28" s="55">
        <v>18.3</v>
      </c>
      <c r="Q28" s="56">
        <v>103.6</v>
      </c>
      <c r="R28" s="55">
        <v>9.76</v>
      </c>
      <c r="S28" s="56">
        <v>41.8</v>
      </c>
      <c r="T28" s="55">
        <v>8.1</v>
      </c>
      <c r="U28" s="55">
        <v>756.8</v>
      </c>
      <c r="V28" s="21">
        <v>3.33</v>
      </c>
      <c r="W28" s="21">
        <v>4.61</v>
      </c>
      <c r="X28" s="33"/>
      <c r="Y28" s="21">
        <v>4.399999999999939</v>
      </c>
      <c r="Z28" s="21">
        <v>2.3866666666666183</v>
      </c>
      <c r="AA28" s="33">
        <v>1134.8</v>
      </c>
      <c r="AB28" s="21"/>
      <c r="AC28" s="21"/>
      <c r="AD28" s="21">
        <v>6.364</v>
      </c>
      <c r="AE28" s="66">
        <v>8.358</v>
      </c>
      <c r="AF28" s="21">
        <f t="shared" si="3"/>
        <v>2.1775544388609713</v>
      </c>
      <c r="AG28" s="274">
        <v>0.4624</v>
      </c>
      <c r="AH28" s="274">
        <v>0.364214</v>
      </c>
      <c r="AI28" s="21">
        <f t="shared" si="1"/>
        <v>22.94804702729714</v>
      </c>
      <c r="AJ28" s="21">
        <v>6.4484</v>
      </c>
      <c r="AK28" s="21">
        <v>2.303</v>
      </c>
      <c r="AL28" s="21"/>
      <c r="AM28" s="21"/>
      <c r="AN28" s="31">
        <v>18.2</v>
      </c>
      <c r="AO28" s="87">
        <v>-0.0215145297996521</v>
      </c>
      <c r="AP28" s="87">
        <v>-0.0207509158456399</v>
      </c>
      <c r="AQ28" s="87">
        <v>-0.0207723666376042</v>
      </c>
      <c r="AR28" s="66">
        <v>1.03572838738097</v>
      </c>
      <c r="AS28" s="112">
        <v>1.44664533606821</v>
      </c>
      <c r="AT28" s="33">
        <v>25</v>
      </c>
      <c r="AU28" s="33">
        <v>0</v>
      </c>
      <c r="AV28" s="66">
        <v>0.37</v>
      </c>
      <c r="AW28" s="68">
        <v>1.24</v>
      </c>
      <c r="AX28" s="29"/>
      <c r="AY28" s="111"/>
      <c r="AZ28" s="299"/>
      <c r="BA28" s="29"/>
      <c r="BB28" s="39"/>
      <c r="BC28" s="101"/>
      <c r="BD28" s="228">
        <v>8.951</v>
      </c>
      <c r="BE28" s="228">
        <v>89.235</v>
      </c>
      <c r="BF28" s="229">
        <v>6.414</v>
      </c>
      <c r="BG28" s="228">
        <v>0.423</v>
      </c>
      <c r="BH28" s="228">
        <f t="shared" si="2"/>
        <v>15.3080760835672</v>
      </c>
      <c r="BI28" s="229">
        <v>-17.077742345590856</v>
      </c>
      <c r="BJ28" s="230">
        <v>-142.84476000000086</v>
      </c>
      <c r="BK28" s="230"/>
      <c r="BL28" s="230"/>
      <c r="BM28" s="230">
        <v>29.9</v>
      </c>
      <c r="BN28" s="232"/>
      <c r="BO28" s="232"/>
      <c r="BP28" s="232"/>
      <c r="BQ28" s="254">
        <v>2.7230107982559173</v>
      </c>
      <c r="BR28" s="254"/>
      <c r="BS28" s="254">
        <v>5.26418483482242</v>
      </c>
      <c r="BT28" s="255">
        <v>16.022942082459334</v>
      </c>
      <c r="BU28" s="254"/>
      <c r="BV28" s="254">
        <v>0.5116213752077795</v>
      </c>
      <c r="BW28" s="254">
        <v>1.4245022833119518</v>
      </c>
      <c r="BX28" s="254">
        <v>0.5096895628637357</v>
      </c>
      <c r="BY28" s="256">
        <v>24.599256323412515</v>
      </c>
      <c r="BZ28" s="254">
        <v>0.23254858989673016</v>
      </c>
      <c r="CA28" s="255">
        <v>28.921206852776834</v>
      </c>
      <c r="CB28" s="254">
        <v>0.0940950129119538</v>
      </c>
      <c r="CC28" s="201"/>
      <c r="CD28" s="201"/>
      <c r="CE28" s="201"/>
      <c r="CF28" s="42" t="s">
        <v>166</v>
      </c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2:99" s="9" customFormat="1" ht="13.5">
      <c r="B29" s="42" t="s">
        <v>167</v>
      </c>
      <c r="C29" s="42"/>
      <c r="D29" s="19">
        <v>40736</v>
      </c>
      <c r="E29" s="71" t="s">
        <v>87</v>
      </c>
      <c r="F29" s="13" t="s">
        <v>87</v>
      </c>
      <c r="G29" s="13" t="s">
        <v>86</v>
      </c>
      <c r="H29" s="13" t="s">
        <v>133</v>
      </c>
      <c r="I29" s="41">
        <v>3</v>
      </c>
      <c r="J29" s="41">
        <v>4</v>
      </c>
      <c r="K29" s="54">
        <v>68.5668</v>
      </c>
      <c r="L29" s="54">
        <v>160.09795</v>
      </c>
      <c r="M29" s="54"/>
      <c r="N29" s="54"/>
      <c r="O29" s="54"/>
      <c r="P29" s="55">
        <v>17.7</v>
      </c>
      <c r="Q29" s="56">
        <v>78.6</v>
      </c>
      <c r="R29" s="55">
        <v>7.46</v>
      </c>
      <c r="S29" s="56">
        <v>81</v>
      </c>
      <c r="T29" s="55">
        <v>6.25</v>
      </c>
      <c r="U29" s="55"/>
      <c r="V29" s="21">
        <v>0.21</v>
      </c>
      <c r="W29" s="21">
        <v>4.46</v>
      </c>
      <c r="X29" s="33"/>
      <c r="Y29" s="21">
        <v>29.59166666666666</v>
      </c>
      <c r="Z29" s="21">
        <v>4.933333333333299</v>
      </c>
      <c r="AA29" s="33">
        <v>2254.8</v>
      </c>
      <c r="AB29" s="21">
        <v>20.499584764428526</v>
      </c>
      <c r="AC29" s="21">
        <v>47.23156987743798</v>
      </c>
      <c r="AD29" s="21">
        <v>8.544</v>
      </c>
      <c r="AE29" s="66">
        <v>8.227</v>
      </c>
      <c r="AF29" s="21">
        <f t="shared" si="3"/>
        <v>2.5973778352960255</v>
      </c>
      <c r="AG29" s="274">
        <v>0.431</v>
      </c>
      <c r="AH29" s="274">
        <v>0.401957</v>
      </c>
      <c r="AI29" s="21">
        <f t="shared" si="1"/>
        <v>20.4673634244459</v>
      </c>
      <c r="AJ29" s="21">
        <v>9.60034901960784</v>
      </c>
      <c r="AK29" s="21">
        <v>3.61254901960784</v>
      </c>
      <c r="AL29" s="21"/>
      <c r="AM29" s="21"/>
      <c r="AN29" s="31">
        <v>21.3686274509804</v>
      </c>
      <c r="AO29" s="87">
        <v>-0.0190306928273066</v>
      </c>
      <c r="AP29" s="87">
        <v>-0.0179322963426279</v>
      </c>
      <c r="AQ29" s="87">
        <v>-0.019184351390613</v>
      </c>
      <c r="AR29" s="66">
        <v>0.991990421767319</v>
      </c>
      <c r="AS29" s="112">
        <v>1.42819285319522</v>
      </c>
      <c r="AT29" s="33">
        <v>28</v>
      </c>
      <c r="AU29" s="33">
        <v>0</v>
      </c>
      <c r="AV29" s="66">
        <v>0.1</v>
      </c>
      <c r="AW29" s="68">
        <v>0.72</v>
      </c>
      <c r="AX29" s="29"/>
      <c r="AY29" s="111"/>
      <c r="AZ29" s="299"/>
      <c r="BA29" s="29"/>
      <c r="BB29" s="39"/>
      <c r="BC29" s="101"/>
      <c r="BD29" s="228">
        <v>11.593</v>
      </c>
      <c r="BE29" s="228">
        <v>17.45</v>
      </c>
      <c r="BF29" s="229">
        <v>6.2529</v>
      </c>
      <c r="BG29" s="228">
        <v>1.06</v>
      </c>
      <c r="BH29" s="228">
        <f t="shared" si="2"/>
        <v>4.64472484767068</v>
      </c>
      <c r="BI29" s="229">
        <v>-16.891487436629774</v>
      </c>
      <c r="BJ29" s="230">
        <v>-143.1236608399995</v>
      </c>
      <c r="BK29" s="230"/>
      <c r="BL29" s="230"/>
      <c r="BM29" s="230">
        <v>36.6</v>
      </c>
      <c r="BN29" s="232"/>
      <c r="BO29" s="232"/>
      <c r="BP29" s="232"/>
      <c r="BQ29" s="254">
        <v>3.4933322126635042</v>
      </c>
      <c r="BR29" s="254"/>
      <c r="BS29" s="254">
        <v>6.381457393209148</v>
      </c>
      <c r="BT29" s="255">
        <v>56.01468164439233</v>
      </c>
      <c r="BU29" s="254"/>
      <c r="BV29" s="254">
        <v>0.5804180723960731</v>
      </c>
      <c r="BW29" s="254">
        <v>2.0053513423217133</v>
      </c>
      <c r="BX29" s="254">
        <v>0.6239532664885397</v>
      </c>
      <c r="BY29" s="256">
        <v>28.908739319184377</v>
      </c>
      <c r="BZ29" s="254">
        <v>0.2770388286689149</v>
      </c>
      <c r="CA29" s="254">
        <v>0.13717703918578478</v>
      </c>
      <c r="CB29" s="254">
        <v>0.03214066057694257</v>
      </c>
      <c r="CC29" s="201"/>
      <c r="CD29" s="201"/>
      <c r="CE29" s="201"/>
      <c r="CF29" s="42" t="s">
        <v>167</v>
      </c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2:99" s="9" customFormat="1" ht="13.5">
      <c r="B30" s="42" t="s">
        <v>168</v>
      </c>
      <c r="C30" s="42"/>
      <c r="D30" s="19">
        <v>40737</v>
      </c>
      <c r="E30" s="71" t="s">
        <v>89</v>
      </c>
      <c r="F30" s="13" t="s">
        <v>89</v>
      </c>
      <c r="G30" s="13" t="s">
        <v>88</v>
      </c>
      <c r="H30" s="13" t="s">
        <v>133</v>
      </c>
      <c r="I30" s="41">
        <v>2</v>
      </c>
      <c r="J30" s="41">
        <v>2</v>
      </c>
      <c r="K30" s="54">
        <v>68.59645</v>
      </c>
      <c r="L30" s="54">
        <v>159.33385</v>
      </c>
      <c r="M30" s="54"/>
      <c r="N30" s="54"/>
      <c r="O30" s="54"/>
      <c r="P30" s="55">
        <v>17</v>
      </c>
      <c r="Q30" s="56">
        <v>87.3</v>
      </c>
      <c r="R30" s="55">
        <v>8.4</v>
      </c>
      <c r="S30" s="56">
        <v>43.3</v>
      </c>
      <c r="T30" s="55">
        <v>7.58</v>
      </c>
      <c r="U30" s="55">
        <v>757.7</v>
      </c>
      <c r="V30" s="21">
        <v>0.24</v>
      </c>
      <c r="W30" s="21">
        <v>9.67</v>
      </c>
      <c r="X30" s="33"/>
      <c r="Y30" s="21">
        <v>23.519999999999982</v>
      </c>
      <c r="Z30" s="21">
        <v>3.119999999999891</v>
      </c>
      <c r="AA30" s="33">
        <v>1151.9</v>
      </c>
      <c r="AB30" s="21"/>
      <c r="AC30" s="21"/>
      <c r="AD30" s="21">
        <v>7.527</v>
      </c>
      <c r="AE30" s="66">
        <v>10.91</v>
      </c>
      <c r="AF30" s="21">
        <f t="shared" si="3"/>
        <v>2.7163422655955176</v>
      </c>
      <c r="AG30" s="274">
        <v>0.5863</v>
      </c>
      <c r="AH30" s="274">
        <v>0.5580430000000001</v>
      </c>
      <c r="AI30" s="21">
        <f t="shared" si="1"/>
        <v>19.55046474913223</v>
      </c>
      <c r="AJ30" s="21">
        <v>14.3598823529412</v>
      </c>
      <c r="AK30" s="21">
        <v>5.83878235294118</v>
      </c>
      <c r="AL30" s="21"/>
      <c r="AM30" s="21"/>
      <c r="AN30" s="31">
        <v>29.6352941176471</v>
      </c>
      <c r="AO30" s="87">
        <v>-0.0182514346611757</v>
      </c>
      <c r="AP30" s="87">
        <v>-0.0173407820136545</v>
      </c>
      <c r="AQ30" s="87">
        <v>-0.0178860360867384</v>
      </c>
      <c r="AR30" s="66">
        <v>1.02042926519131</v>
      </c>
      <c r="AS30" s="112">
        <v>1.43708794862322</v>
      </c>
      <c r="AT30" s="33">
        <v>30</v>
      </c>
      <c r="AU30" s="33">
        <v>0</v>
      </c>
      <c r="AV30" s="66">
        <v>0.15</v>
      </c>
      <c r="AW30" s="68">
        <v>0.51</v>
      </c>
      <c r="AX30" s="29"/>
      <c r="AY30" s="111"/>
      <c r="AZ30" s="299"/>
      <c r="BA30" s="29"/>
      <c r="BB30" s="39"/>
      <c r="BC30" s="101"/>
      <c r="BD30" s="228">
        <v>11.381</v>
      </c>
      <c r="BE30" s="228">
        <v>16.876</v>
      </c>
      <c r="BF30" s="229">
        <v>6.522</v>
      </c>
      <c r="BG30" s="228">
        <v>0.738</v>
      </c>
      <c r="BH30" s="228">
        <f t="shared" si="2"/>
        <v>4.332566697332107</v>
      </c>
      <c r="BI30" s="229">
        <v>-15.80021199928597</v>
      </c>
      <c r="BJ30" s="230">
        <v>-132.97409632000017</v>
      </c>
      <c r="BK30" s="230"/>
      <c r="BL30" s="230"/>
      <c r="BM30" s="230">
        <v>34.7</v>
      </c>
      <c r="BN30" s="232"/>
      <c r="BO30" s="232"/>
      <c r="BP30" s="232"/>
      <c r="BQ30" s="254">
        <v>3.7416908913027815</v>
      </c>
      <c r="BR30" s="254"/>
      <c r="BS30" s="254">
        <v>4.858698414548718</v>
      </c>
      <c r="BT30" s="255">
        <v>108.41657909630467</v>
      </c>
      <c r="BU30" s="254"/>
      <c r="BV30" s="254">
        <v>1.3129596496984548</v>
      </c>
      <c r="BW30" s="254">
        <v>2.331758045081239</v>
      </c>
      <c r="BX30" s="254">
        <v>0.5543489969581044</v>
      </c>
      <c r="BY30" s="256">
        <v>21.76012286659947</v>
      </c>
      <c r="BZ30" s="254">
        <v>0.08748368708982257</v>
      </c>
      <c r="CA30" s="255">
        <v>7.358791996411716</v>
      </c>
      <c r="CB30" s="254" t="s">
        <v>316</v>
      </c>
      <c r="CC30" s="201"/>
      <c r="CD30" s="201"/>
      <c r="CE30" s="201"/>
      <c r="CF30" s="42" t="s">
        <v>168</v>
      </c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2:99" s="9" customFormat="1" ht="15" thickBot="1">
      <c r="B31" s="94" t="s">
        <v>169</v>
      </c>
      <c r="C31" s="94"/>
      <c r="D31" s="89">
        <v>40737</v>
      </c>
      <c r="E31" s="191" t="s">
        <v>91</v>
      </c>
      <c r="F31" s="97" t="s">
        <v>91</v>
      </c>
      <c r="G31" s="97" t="s">
        <v>90</v>
      </c>
      <c r="H31" s="97" t="s">
        <v>134</v>
      </c>
      <c r="I31" s="45"/>
      <c r="J31" s="45"/>
      <c r="K31" s="98">
        <v>68.62769</v>
      </c>
      <c r="L31" s="98">
        <v>159.14656</v>
      </c>
      <c r="M31" s="98"/>
      <c r="N31" s="98"/>
      <c r="O31" s="98"/>
      <c r="P31" s="58">
        <v>19.5</v>
      </c>
      <c r="Q31" s="59">
        <v>92.2</v>
      </c>
      <c r="R31" s="58"/>
      <c r="S31" s="59">
        <v>34.2</v>
      </c>
      <c r="T31" s="58">
        <v>7.38</v>
      </c>
      <c r="U31" s="58"/>
      <c r="V31" s="60">
        <v>0</v>
      </c>
      <c r="W31" s="60">
        <v>4.88</v>
      </c>
      <c r="X31" s="61"/>
      <c r="Y31" s="60">
        <v>2.0769230769230242</v>
      </c>
      <c r="Z31" s="60">
        <v>1.5384615384615385</v>
      </c>
      <c r="AA31" s="61"/>
      <c r="AB31" s="60"/>
      <c r="AC31" s="60"/>
      <c r="AD31" s="60">
        <v>4.77</v>
      </c>
      <c r="AE31" s="67">
        <v>12.73</v>
      </c>
      <c r="AF31" s="60">
        <f t="shared" si="3"/>
        <v>2.661460499360785</v>
      </c>
      <c r="AG31" s="275">
        <v>0.4778</v>
      </c>
      <c r="AH31" s="275">
        <v>0.466061</v>
      </c>
      <c r="AI31" s="60">
        <f t="shared" si="1"/>
        <v>27.314021125989946</v>
      </c>
      <c r="AJ31" s="60">
        <v>14.9243431372549</v>
      </c>
      <c r="AK31" s="60">
        <v>5.4820431372549</v>
      </c>
      <c r="AL31" s="60"/>
      <c r="AM31" s="60"/>
      <c r="AN31" s="151">
        <v>33.8803921568628</v>
      </c>
      <c r="AO31" s="88">
        <v>-0.0192437931698734</v>
      </c>
      <c r="AP31" s="88">
        <v>-0.0183498805925316</v>
      </c>
      <c r="AQ31" s="88">
        <v>-0.0197234867751441</v>
      </c>
      <c r="AR31" s="67">
        <v>0.975679066752277</v>
      </c>
      <c r="AS31" s="148">
        <v>1.38522476235796</v>
      </c>
      <c r="AT31" s="61">
        <v>30</v>
      </c>
      <c r="AU31" s="61">
        <v>0</v>
      </c>
      <c r="AV31" s="67">
        <v>0.15</v>
      </c>
      <c r="AW31" s="117">
        <v>0.7</v>
      </c>
      <c r="AX31" s="105"/>
      <c r="AY31" s="116"/>
      <c r="AZ31" s="300"/>
      <c r="BA31" s="149"/>
      <c r="BB31" s="99"/>
      <c r="BC31" s="150"/>
      <c r="BD31" s="233">
        <v>4.692</v>
      </c>
      <c r="BE31" s="233">
        <v>7.047</v>
      </c>
      <c r="BF31" s="234">
        <v>5.9479</v>
      </c>
      <c r="BG31" s="233">
        <v>0.21</v>
      </c>
      <c r="BH31" s="233">
        <f t="shared" si="2"/>
        <v>1.973637754501589</v>
      </c>
      <c r="BI31" s="234">
        <v>-16.778149343091755</v>
      </c>
      <c r="BJ31" s="241">
        <v>-138.8438089600004</v>
      </c>
      <c r="BK31" s="241"/>
      <c r="BL31" s="241"/>
      <c r="BM31" s="241">
        <v>3.69</v>
      </c>
      <c r="BN31" s="237"/>
      <c r="BO31" s="237"/>
      <c r="BP31" s="237"/>
      <c r="BQ31" s="257">
        <v>2.604238079605958</v>
      </c>
      <c r="BR31" s="257"/>
      <c r="BS31" s="257">
        <v>3.055507173832213</v>
      </c>
      <c r="BT31" s="258">
        <v>127.7810980123185</v>
      </c>
      <c r="BU31" s="257"/>
      <c r="BV31" s="257">
        <v>0.8534935314170005</v>
      </c>
      <c r="BW31" s="257">
        <v>1.6751800350808064</v>
      </c>
      <c r="BX31" s="257">
        <v>0.4480533914660568</v>
      </c>
      <c r="BY31" s="259">
        <v>12.687954401650806</v>
      </c>
      <c r="BZ31" s="257">
        <v>0.1744631779685652</v>
      </c>
      <c r="CA31" s="257" t="s">
        <v>316</v>
      </c>
      <c r="CB31" s="257" t="s">
        <v>316</v>
      </c>
      <c r="CC31" s="202"/>
      <c r="CD31" s="202"/>
      <c r="CE31" s="202"/>
      <c r="CF31" s="94" t="s">
        <v>169</v>
      </c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2:99" s="9" customFormat="1" ht="13.5">
      <c r="B32" s="152" t="s">
        <v>170</v>
      </c>
      <c r="C32" s="152"/>
      <c r="D32" s="153">
        <v>40737</v>
      </c>
      <c r="E32" s="183" t="s">
        <v>93</v>
      </c>
      <c r="F32" s="154" t="s">
        <v>93</v>
      </c>
      <c r="G32" s="154" t="s">
        <v>92</v>
      </c>
      <c r="H32" s="154" t="s">
        <v>132</v>
      </c>
      <c r="I32" s="155">
        <v>2</v>
      </c>
      <c r="J32" s="155">
        <v>1</v>
      </c>
      <c r="K32" s="156">
        <v>68.69733</v>
      </c>
      <c r="L32" s="156">
        <v>158.61606</v>
      </c>
      <c r="M32" s="156"/>
      <c r="N32" s="156"/>
      <c r="O32" s="156"/>
      <c r="P32" s="175">
        <v>15</v>
      </c>
      <c r="Q32" s="158">
        <v>90.8</v>
      </c>
      <c r="R32" s="157">
        <v>9.12</v>
      </c>
      <c r="S32" s="158">
        <v>39</v>
      </c>
      <c r="T32" s="157">
        <v>7.37</v>
      </c>
      <c r="U32" s="157">
        <v>756.4</v>
      </c>
      <c r="V32" s="159">
        <v>0.7</v>
      </c>
      <c r="W32" s="159">
        <v>2.05</v>
      </c>
      <c r="X32" s="160"/>
      <c r="Y32" s="159">
        <v>16.62809917355372</v>
      </c>
      <c r="Z32" s="159">
        <v>1.454545454545447</v>
      </c>
      <c r="AA32" s="176">
        <v>1142.9</v>
      </c>
      <c r="AB32" s="159">
        <v>6.790137959150723</v>
      </c>
      <c r="AC32" s="159">
        <v>15.424346361899069</v>
      </c>
      <c r="AD32" s="159">
        <v>4.036</v>
      </c>
      <c r="AE32" s="161">
        <v>2.739</v>
      </c>
      <c r="AF32" s="159">
        <f t="shared" si="3"/>
        <v>2.226374302915765</v>
      </c>
      <c r="AG32" s="272">
        <v>0.2427</v>
      </c>
      <c r="AH32" s="272">
        <v>0.191179</v>
      </c>
      <c r="AI32" s="159">
        <f t="shared" si="1"/>
        <v>14.32688736733637</v>
      </c>
      <c r="AJ32" s="159">
        <v>2.52878431372549</v>
      </c>
      <c r="AK32" s="159">
        <v>0.91668431372549</v>
      </c>
      <c r="AL32" s="159"/>
      <c r="AM32" s="159"/>
      <c r="AN32" s="172">
        <v>6.09803921568628</v>
      </c>
      <c r="AO32" s="162">
        <v>-0.0172042319426855</v>
      </c>
      <c r="AP32" s="162">
        <v>-0.0188906261340243</v>
      </c>
      <c r="AQ32" s="162">
        <v>-0.021151589639975</v>
      </c>
      <c r="AR32" s="161">
        <v>0.813377728838438</v>
      </c>
      <c r="AS32" s="164">
        <v>1.44382497759041</v>
      </c>
      <c r="AT32" s="160">
        <v>26</v>
      </c>
      <c r="AU32" s="160">
        <v>0</v>
      </c>
      <c r="AV32" s="161">
        <v>0.19</v>
      </c>
      <c r="AW32" s="165">
        <v>0.62</v>
      </c>
      <c r="AX32" s="166"/>
      <c r="AY32" s="163"/>
      <c r="AZ32" s="301"/>
      <c r="BA32" s="170"/>
      <c r="BB32" s="176"/>
      <c r="BC32" s="171"/>
      <c r="BD32" s="220">
        <v>16.911</v>
      </c>
      <c r="BE32" s="220">
        <v>34.61</v>
      </c>
      <c r="BF32" s="221">
        <v>6.3801</v>
      </c>
      <c r="BG32" s="220">
        <v>5.019</v>
      </c>
      <c r="BH32" s="220">
        <f t="shared" si="2"/>
        <v>8.0752652779737</v>
      </c>
      <c r="BI32" s="221">
        <v>-20.814630064262758</v>
      </c>
      <c r="BJ32" s="222">
        <v>-161.40650065999944</v>
      </c>
      <c r="BK32" s="222"/>
      <c r="BL32" s="222"/>
      <c r="BM32" s="222">
        <v>17.6</v>
      </c>
      <c r="BN32" s="223"/>
      <c r="BO32" s="223"/>
      <c r="BP32" s="223"/>
      <c r="BQ32" s="248">
        <v>5.980950185668162</v>
      </c>
      <c r="BR32" s="248"/>
      <c r="BS32" s="248">
        <v>5.706247298775296</v>
      </c>
      <c r="BT32" s="249">
        <v>9.731361109590738</v>
      </c>
      <c r="BU32" s="248"/>
      <c r="BV32" s="248">
        <v>1.2281241808391514</v>
      </c>
      <c r="BW32" s="248">
        <v>0.9020480168690834</v>
      </c>
      <c r="BX32" s="248">
        <v>0.3009267747210184</v>
      </c>
      <c r="BY32" s="250">
        <v>36.461349503453064</v>
      </c>
      <c r="BZ32" s="248">
        <v>0.09806277793710005</v>
      </c>
      <c r="CA32" s="249">
        <v>1.6516182299684623</v>
      </c>
      <c r="CB32" s="248" t="s">
        <v>316</v>
      </c>
      <c r="CC32" s="199"/>
      <c r="CD32" s="199"/>
      <c r="CE32" s="199"/>
      <c r="CF32" s="152" t="s">
        <v>170</v>
      </c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2:99" s="9" customFormat="1" ht="13.5">
      <c r="B33" s="42" t="s">
        <v>171</v>
      </c>
      <c r="C33" s="42"/>
      <c r="D33" s="19">
        <v>40737</v>
      </c>
      <c r="E33" s="71" t="s">
        <v>95</v>
      </c>
      <c r="F33" s="13" t="s">
        <v>95</v>
      </c>
      <c r="G33" s="13" t="s">
        <v>94</v>
      </c>
      <c r="H33" s="13" t="s">
        <v>132</v>
      </c>
      <c r="I33" s="41">
        <v>1</v>
      </c>
      <c r="J33" s="41">
        <v>1</v>
      </c>
      <c r="K33" s="54">
        <v>68.71957</v>
      </c>
      <c r="L33" s="54">
        <v>158.67471</v>
      </c>
      <c r="M33" s="54"/>
      <c r="N33" s="54"/>
      <c r="O33" s="54"/>
      <c r="P33" s="55">
        <v>16.9</v>
      </c>
      <c r="Q33" s="56">
        <v>87.4</v>
      </c>
      <c r="R33" s="55">
        <v>8.49</v>
      </c>
      <c r="S33" s="56">
        <v>55.6</v>
      </c>
      <c r="T33" s="55">
        <v>7.45</v>
      </c>
      <c r="U33" s="55">
        <v>756</v>
      </c>
      <c r="V33" s="21">
        <v>0.54</v>
      </c>
      <c r="W33" s="21">
        <v>2.38</v>
      </c>
      <c r="X33" s="33"/>
      <c r="Y33" s="21">
        <v>30.137404580152683</v>
      </c>
      <c r="Z33" s="21">
        <v>2.335877862595378</v>
      </c>
      <c r="AA33" s="33">
        <v>1248.4</v>
      </c>
      <c r="AB33" s="21"/>
      <c r="AC33" s="21"/>
      <c r="AD33" s="21">
        <v>5.827</v>
      </c>
      <c r="AE33" s="66">
        <v>5.161</v>
      </c>
      <c r="AF33" s="21">
        <f t="shared" si="3"/>
        <v>3.388536193396164</v>
      </c>
      <c r="AG33" s="274">
        <v>0.2612</v>
      </c>
      <c r="AH33" s="274">
        <v>0.209193</v>
      </c>
      <c r="AI33" s="21">
        <f t="shared" si="1"/>
        <v>24.670997595521836</v>
      </c>
      <c r="AJ33" s="21">
        <v>9.18490588235294</v>
      </c>
      <c r="AK33" s="21">
        <v>3.65770588235294</v>
      </c>
      <c r="AL33" s="21"/>
      <c r="AM33" s="21"/>
      <c r="AN33" s="31">
        <v>17.4882352941176</v>
      </c>
      <c r="AO33" s="87">
        <v>-0.0157100005328933</v>
      </c>
      <c r="AP33" s="87">
        <v>-0.0166632131025183</v>
      </c>
      <c r="AQ33" s="87">
        <v>-0.018911850006747</v>
      </c>
      <c r="AR33" s="66">
        <v>0.830696125830556</v>
      </c>
      <c r="AS33" s="112">
        <v>1.42341749985254</v>
      </c>
      <c r="AT33" s="33">
        <v>27</v>
      </c>
      <c r="AU33" s="33">
        <v>0</v>
      </c>
      <c r="AV33" s="66">
        <v>0.29</v>
      </c>
      <c r="AW33" s="68">
        <v>0.81</v>
      </c>
      <c r="AX33" s="29"/>
      <c r="AY33" s="30"/>
      <c r="AZ33" s="39"/>
      <c r="BA33" s="30"/>
      <c r="BB33" s="39"/>
      <c r="BC33" s="101"/>
      <c r="BD33" s="228">
        <v>18.789</v>
      </c>
      <c r="BE33" s="228">
        <v>33.218</v>
      </c>
      <c r="BF33" s="229">
        <v>6.6799</v>
      </c>
      <c r="BG33" s="228">
        <v>3.82</v>
      </c>
      <c r="BH33" s="228">
        <f t="shared" si="2"/>
        <v>7.785595592748395</v>
      </c>
      <c r="BI33" s="229">
        <v>-21.955639525169584</v>
      </c>
      <c r="BJ33" s="230">
        <v>-165.93353472000035</v>
      </c>
      <c r="BK33" s="230"/>
      <c r="BL33" s="230"/>
      <c r="BM33" s="230">
        <v>26.5</v>
      </c>
      <c r="BN33" s="232"/>
      <c r="BO33" s="232"/>
      <c r="BP33" s="232"/>
      <c r="BQ33" s="254">
        <v>6.225765772904216</v>
      </c>
      <c r="BR33" s="254"/>
      <c r="BS33" s="254">
        <v>8.292279602808005</v>
      </c>
      <c r="BT33" s="255">
        <v>40.91258250170158</v>
      </c>
      <c r="BU33" s="254"/>
      <c r="BV33" s="254">
        <v>1.0284407157430342</v>
      </c>
      <c r="BW33" s="254">
        <v>1.7462896561945664</v>
      </c>
      <c r="BX33" s="254">
        <v>0.3543798394950524</v>
      </c>
      <c r="BY33" s="256">
        <v>41.631096158632225</v>
      </c>
      <c r="BZ33" s="254">
        <v>0.15992099997747275</v>
      </c>
      <c r="CA33" s="254">
        <v>0.29172614146242737</v>
      </c>
      <c r="CB33" s="254" t="s">
        <v>316</v>
      </c>
      <c r="CC33" s="201"/>
      <c r="CD33" s="201"/>
      <c r="CE33" s="201"/>
      <c r="CF33" s="42" t="s">
        <v>171</v>
      </c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2:99" s="9" customFormat="1" ht="13.5">
      <c r="B34" s="42" t="s">
        <v>172</v>
      </c>
      <c r="C34" s="42"/>
      <c r="D34" s="19">
        <v>40737</v>
      </c>
      <c r="E34" s="71" t="s">
        <v>96</v>
      </c>
      <c r="F34" s="13" t="s">
        <v>96</v>
      </c>
      <c r="G34" s="13" t="s">
        <v>109</v>
      </c>
      <c r="H34" s="13" t="s">
        <v>142</v>
      </c>
      <c r="I34" s="41"/>
      <c r="J34" s="41"/>
      <c r="K34" s="54"/>
      <c r="L34" s="54"/>
      <c r="M34" s="54"/>
      <c r="N34" s="54"/>
      <c r="O34" s="54"/>
      <c r="P34" s="55"/>
      <c r="Q34" s="56"/>
      <c r="R34" s="55"/>
      <c r="S34" s="56"/>
      <c r="T34" s="55"/>
      <c r="U34" s="55"/>
      <c r="V34" s="21"/>
      <c r="W34" s="21"/>
      <c r="X34" s="33"/>
      <c r="Y34" s="21"/>
      <c r="Z34" s="21"/>
      <c r="AA34" s="33"/>
      <c r="AB34" s="21"/>
      <c r="AC34" s="21"/>
      <c r="AD34" s="21">
        <v>5.741</v>
      </c>
      <c r="AE34" s="66">
        <v>23.42</v>
      </c>
      <c r="AF34" s="21">
        <f t="shared" si="3"/>
        <v>1.9600308099328565</v>
      </c>
      <c r="AG34" s="274">
        <v>3.635</v>
      </c>
      <c r="AH34" s="274">
        <v>3.345853</v>
      </c>
      <c r="AI34" s="21">
        <f t="shared" si="1"/>
        <v>6.9997097899997405</v>
      </c>
      <c r="AJ34" s="21">
        <v>29.717731372549</v>
      </c>
      <c r="AK34" s="21">
        <v>14.748231372549</v>
      </c>
      <c r="AL34" s="21"/>
      <c r="AM34" s="21"/>
      <c r="AN34" s="31">
        <v>45.9039215686275</v>
      </c>
      <c r="AO34" s="87">
        <v>-0.0141913228400364</v>
      </c>
      <c r="AP34" s="87">
        <v>-0.0136444189785991</v>
      </c>
      <c r="AQ34" s="87">
        <v>-0.0140348123824347</v>
      </c>
      <c r="AR34" s="66">
        <v>1.01115158887322</v>
      </c>
      <c r="AS34" s="112">
        <v>1.43036982316489</v>
      </c>
      <c r="AT34" s="33">
        <v>1195</v>
      </c>
      <c r="AU34" s="33">
        <v>9.2</v>
      </c>
      <c r="AV34" s="66"/>
      <c r="AW34" s="68"/>
      <c r="AX34" s="39">
        <v>38013</v>
      </c>
      <c r="AY34" s="30">
        <v>3013</v>
      </c>
      <c r="AZ34" s="39">
        <v>17003</v>
      </c>
      <c r="BA34" s="30">
        <v>6269</v>
      </c>
      <c r="BB34" s="39">
        <v>1928</v>
      </c>
      <c r="BC34" s="104">
        <v>4482</v>
      </c>
      <c r="BD34" s="228">
        <v>11.171</v>
      </c>
      <c r="BE34" s="228">
        <v>277.976</v>
      </c>
      <c r="BF34" s="229">
        <v>8.5889</v>
      </c>
      <c r="BG34" s="228">
        <v>0</v>
      </c>
      <c r="BH34" s="228">
        <f t="shared" si="2"/>
        <v>33.66519577594337</v>
      </c>
      <c r="BI34" s="228">
        <v>-33.4</v>
      </c>
      <c r="BJ34" s="230">
        <v>-255.6</v>
      </c>
      <c r="BK34" s="230"/>
      <c r="BL34" s="230"/>
      <c r="BM34" s="230">
        <v>38.9</v>
      </c>
      <c r="BN34" s="232"/>
      <c r="BO34" s="232"/>
      <c r="BP34" s="232"/>
      <c r="BQ34" s="254">
        <v>5.9696782646431705</v>
      </c>
      <c r="BR34" s="254"/>
      <c r="BS34" s="254">
        <v>5.075972910989004</v>
      </c>
      <c r="BT34" s="255">
        <v>5.9200367818472985</v>
      </c>
      <c r="BU34" s="254"/>
      <c r="BV34" s="254">
        <v>1.1230856458763008</v>
      </c>
      <c r="BW34" s="254">
        <v>2.124448316633404</v>
      </c>
      <c r="BX34" s="254">
        <v>1.3353944222340681</v>
      </c>
      <c r="BY34" s="256">
        <v>20.03242138967452</v>
      </c>
      <c r="BZ34" s="254">
        <v>0.1049456388579265</v>
      </c>
      <c r="CA34" s="254">
        <v>0.20963692799141603</v>
      </c>
      <c r="CB34" s="254" t="s">
        <v>316</v>
      </c>
      <c r="CC34" s="201"/>
      <c r="CD34" s="201"/>
      <c r="CE34" s="201"/>
      <c r="CF34" s="42" t="s">
        <v>172</v>
      </c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2:99" s="9" customFormat="1" ht="13.5">
      <c r="B35" s="42" t="s">
        <v>173</v>
      </c>
      <c r="C35" s="42"/>
      <c r="D35" s="19">
        <v>40737</v>
      </c>
      <c r="E35" s="288" t="s">
        <v>98</v>
      </c>
      <c r="F35" s="40" t="s">
        <v>98</v>
      </c>
      <c r="G35" s="40" t="s">
        <v>97</v>
      </c>
      <c r="H35" s="40" t="s">
        <v>133</v>
      </c>
      <c r="I35" s="41">
        <v>2</v>
      </c>
      <c r="J35" s="41">
        <v>4</v>
      </c>
      <c r="K35" s="54">
        <v>68.62888</v>
      </c>
      <c r="L35" s="54">
        <v>159.17685</v>
      </c>
      <c r="M35" s="54"/>
      <c r="N35" s="54"/>
      <c r="O35" s="54"/>
      <c r="P35" s="55">
        <v>12.73</v>
      </c>
      <c r="Q35" s="56">
        <v>86.8</v>
      </c>
      <c r="R35" s="55">
        <v>9.18</v>
      </c>
      <c r="S35" s="56">
        <v>87</v>
      </c>
      <c r="T35" s="55">
        <v>6.8</v>
      </c>
      <c r="U35" s="55"/>
      <c r="V35" s="21">
        <v>0.84</v>
      </c>
      <c r="W35" s="21">
        <v>1.11</v>
      </c>
      <c r="X35" s="33"/>
      <c r="Y35" s="21">
        <v>9.823008849557542</v>
      </c>
      <c r="Z35" s="21">
        <v>1.2300884955752092</v>
      </c>
      <c r="AA35" s="33"/>
      <c r="AB35" s="21">
        <v>46.53440445777229</v>
      </c>
      <c r="AC35" s="21">
        <v>100.97020566846076</v>
      </c>
      <c r="AD35" s="21">
        <v>9.288</v>
      </c>
      <c r="AE35" s="66">
        <v>13.78</v>
      </c>
      <c r="AF35" s="21">
        <f t="shared" si="3"/>
        <v>3.3895386892057258</v>
      </c>
      <c r="AG35" s="274">
        <v>0.5324</v>
      </c>
      <c r="AH35" s="274">
        <v>0.484297</v>
      </c>
      <c r="AI35" s="21">
        <f t="shared" si="1"/>
        <v>28.453614207810496</v>
      </c>
      <c r="AJ35" s="21">
        <v>25.120762745098</v>
      </c>
      <c r="AK35" s="21">
        <v>9.46036274509804</v>
      </c>
      <c r="AL35" s="21"/>
      <c r="AM35" s="21"/>
      <c r="AN35" s="31">
        <v>46.7078431372549</v>
      </c>
      <c r="AO35" s="87">
        <v>-0.0161753161351563</v>
      </c>
      <c r="AP35" s="87">
        <v>-0.0159718511101067</v>
      </c>
      <c r="AQ35" s="87">
        <v>-0.0195696552006998</v>
      </c>
      <c r="AR35" s="66">
        <v>0.826550900834365</v>
      </c>
      <c r="AS35" s="112">
        <v>1.44266061046471</v>
      </c>
      <c r="AT35" s="33">
        <v>48</v>
      </c>
      <c r="AU35" s="33">
        <v>11.2</v>
      </c>
      <c r="AV35" s="66">
        <v>0.29</v>
      </c>
      <c r="AW35" s="68">
        <v>0.94</v>
      </c>
      <c r="AX35" s="33">
        <v>5308.219178082188</v>
      </c>
      <c r="AY35" s="33">
        <v>702.2471910112365</v>
      </c>
      <c r="AZ35" s="33">
        <v>1409.93265993266</v>
      </c>
      <c r="BA35" s="33">
        <v>127.68130745658847</v>
      </c>
      <c r="BB35" s="33">
        <v>446.8845760980596</v>
      </c>
      <c r="BC35" s="114">
        <v>191.52196118488268</v>
      </c>
      <c r="BD35" s="228">
        <v>14.589</v>
      </c>
      <c r="BE35" s="228">
        <v>33.514</v>
      </c>
      <c r="BF35" s="229">
        <v>11.6241</v>
      </c>
      <c r="BG35" s="228">
        <v>1.158</v>
      </c>
      <c r="BH35" s="228">
        <f t="shared" si="2"/>
        <v>4.13821285088738</v>
      </c>
      <c r="BI35" s="229">
        <v>-16.72157936808283</v>
      </c>
      <c r="BJ35" s="230">
        <v>-135.32018016000075</v>
      </c>
      <c r="BK35" s="230"/>
      <c r="BL35" s="230"/>
      <c r="BM35" s="230">
        <v>42.6</v>
      </c>
      <c r="BN35" s="232"/>
      <c r="BO35" s="232"/>
      <c r="BP35" s="232"/>
      <c r="BQ35" s="254">
        <v>1.4799427039702981</v>
      </c>
      <c r="BR35" s="254"/>
      <c r="BS35" s="254">
        <v>6.295186499460421</v>
      </c>
      <c r="BT35" s="255">
        <v>387.8267790206937</v>
      </c>
      <c r="BU35" s="254"/>
      <c r="BV35" s="254">
        <v>0.9820079583343684</v>
      </c>
      <c r="BW35" s="254">
        <v>2.8547153715944398</v>
      </c>
      <c r="BX35" s="254">
        <v>0.23415148945981387</v>
      </c>
      <c r="BY35" s="256">
        <v>24.773695702270047</v>
      </c>
      <c r="BZ35" s="254">
        <v>0.11296464512140823</v>
      </c>
      <c r="CA35" s="254" t="s">
        <v>316</v>
      </c>
      <c r="CB35" s="254">
        <v>0.008281914146709294</v>
      </c>
      <c r="CC35" s="201"/>
      <c r="CD35" s="201"/>
      <c r="CE35" s="201"/>
      <c r="CF35" s="42" t="s">
        <v>173</v>
      </c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2:99" s="9" customFormat="1" ht="15" thickBot="1">
      <c r="B36" s="94" t="s">
        <v>174</v>
      </c>
      <c r="C36" s="94"/>
      <c r="D36" s="89">
        <v>40738</v>
      </c>
      <c r="E36" s="191" t="s">
        <v>99</v>
      </c>
      <c r="F36" s="97" t="s">
        <v>99</v>
      </c>
      <c r="G36" s="97" t="s">
        <v>331</v>
      </c>
      <c r="H36" s="97" t="s">
        <v>132</v>
      </c>
      <c r="I36" s="45">
        <v>2</v>
      </c>
      <c r="J36" s="45">
        <v>2</v>
      </c>
      <c r="K36" s="98">
        <v>68.45442</v>
      </c>
      <c r="L36" s="98">
        <v>160.80788</v>
      </c>
      <c r="M36" s="98"/>
      <c r="N36" s="98"/>
      <c r="O36" s="98"/>
      <c r="P36" s="177">
        <v>17.8</v>
      </c>
      <c r="Q36" s="59">
        <v>93.1</v>
      </c>
      <c r="R36" s="58">
        <v>8.84</v>
      </c>
      <c r="S36" s="59">
        <v>36.2</v>
      </c>
      <c r="T36" s="58">
        <v>7.17</v>
      </c>
      <c r="U36" s="58">
        <v>754</v>
      </c>
      <c r="V36" s="60">
        <v>2.1</v>
      </c>
      <c r="W36" s="60">
        <v>0.92</v>
      </c>
      <c r="X36" s="61"/>
      <c r="Y36" s="60">
        <v>5.879781420765022</v>
      </c>
      <c r="Z36" s="60">
        <v>0.03278688524587182</v>
      </c>
      <c r="AA36" s="61">
        <v>1280.7</v>
      </c>
      <c r="AB36" s="60"/>
      <c r="AC36" s="60"/>
      <c r="AD36" s="60">
        <v>2.969</v>
      </c>
      <c r="AE36" s="67">
        <v>4.635</v>
      </c>
      <c r="AF36" s="60">
        <f t="shared" si="3"/>
        <v>3.279395900755124</v>
      </c>
      <c r="AG36" s="275">
        <v>0.3416</v>
      </c>
      <c r="AH36" s="275">
        <v>0.307935</v>
      </c>
      <c r="AI36" s="60">
        <f t="shared" si="1"/>
        <v>15.051877831360512</v>
      </c>
      <c r="AJ36" s="60">
        <v>8.0605</v>
      </c>
      <c r="AK36" s="60">
        <v>2.9939</v>
      </c>
      <c r="AL36" s="60"/>
      <c r="AM36" s="60"/>
      <c r="AN36" s="151">
        <v>15.2</v>
      </c>
      <c r="AO36" s="88">
        <v>-0.0161557670935939</v>
      </c>
      <c r="AP36" s="88">
        <v>-0.0164139224004749</v>
      </c>
      <c r="AQ36" s="88">
        <v>-0.0192061072401296</v>
      </c>
      <c r="AR36" s="67">
        <v>0.841178636128707</v>
      </c>
      <c r="AS36" s="148">
        <v>1.43386854488069</v>
      </c>
      <c r="AT36" s="61">
        <v>25</v>
      </c>
      <c r="AU36" s="61">
        <v>0</v>
      </c>
      <c r="AV36" s="67">
        <v>0.21</v>
      </c>
      <c r="AW36" s="117">
        <v>0.63</v>
      </c>
      <c r="AX36" s="61">
        <v>2739.726027397263</v>
      </c>
      <c r="AY36" s="61">
        <v>549.0296220633297</v>
      </c>
      <c r="AZ36" s="61">
        <v>1220.5387205387206</v>
      </c>
      <c r="BA36" s="61">
        <v>289.41096356826654</v>
      </c>
      <c r="BB36" s="61">
        <v>51.07252298263503</v>
      </c>
      <c r="BC36" s="178">
        <v>51.07252298263503</v>
      </c>
      <c r="BD36" s="233">
        <v>2.397</v>
      </c>
      <c r="BE36" s="233">
        <v>31.268</v>
      </c>
      <c r="BF36" s="234">
        <v>6.9764</v>
      </c>
      <c r="BG36" s="233">
        <v>3.435</v>
      </c>
      <c r="BH36" s="233">
        <f t="shared" si="2"/>
        <v>4.8255547273665504</v>
      </c>
      <c r="BI36" s="234">
        <v>-20.97453188504106</v>
      </c>
      <c r="BJ36" s="241">
        <v>-158.71685023999908</v>
      </c>
      <c r="BK36" s="241"/>
      <c r="BL36" s="241"/>
      <c r="BM36" s="241">
        <v>12.9</v>
      </c>
      <c r="BN36" s="237"/>
      <c r="BO36" s="237"/>
      <c r="BP36" s="237"/>
      <c r="BQ36" s="257">
        <v>3.5829021555709177</v>
      </c>
      <c r="BR36" s="257"/>
      <c r="BS36" s="257">
        <v>4.334438698473589</v>
      </c>
      <c r="BT36" s="258">
        <v>89.11843807852408</v>
      </c>
      <c r="BU36" s="257"/>
      <c r="BV36" s="257">
        <v>0.8795501203155522</v>
      </c>
      <c r="BW36" s="257">
        <v>1.3982668223297043</v>
      </c>
      <c r="BX36" s="257">
        <v>0.3235644340012752</v>
      </c>
      <c r="BY36" s="259">
        <v>25.87493804287329</v>
      </c>
      <c r="BZ36" s="257">
        <v>0.22133609753234593</v>
      </c>
      <c r="CA36" s="257">
        <v>0.1386056605942826</v>
      </c>
      <c r="CB36" s="257" t="s">
        <v>316</v>
      </c>
      <c r="CC36" s="202"/>
      <c r="CD36" s="202"/>
      <c r="CE36" s="202"/>
      <c r="CF36" s="94" t="s">
        <v>174</v>
      </c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2:99" s="9" customFormat="1" ht="13.5">
      <c r="B37" s="152" t="s">
        <v>175</v>
      </c>
      <c r="C37" s="152"/>
      <c r="D37" s="153">
        <v>40738</v>
      </c>
      <c r="E37" s="183" t="s">
        <v>100</v>
      </c>
      <c r="F37" s="154" t="s">
        <v>100</v>
      </c>
      <c r="G37" s="154" t="s">
        <v>332</v>
      </c>
      <c r="H37" s="154" t="s">
        <v>132</v>
      </c>
      <c r="I37" s="155">
        <v>2</v>
      </c>
      <c r="J37" s="155">
        <v>2</v>
      </c>
      <c r="K37" s="156">
        <v>68.45942</v>
      </c>
      <c r="L37" s="156">
        <v>160.78952</v>
      </c>
      <c r="M37" s="156"/>
      <c r="N37" s="156"/>
      <c r="O37" s="156"/>
      <c r="P37" s="175">
        <v>18.3</v>
      </c>
      <c r="Q37" s="158">
        <v>80.7</v>
      </c>
      <c r="R37" s="157">
        <v>7.82</v>
      </c>
      <c r="S37" s="158">
        <v>32</v>
      </c>
      <c r="T37" s="157">
        <v>7</v>
      </c>
      <c r="U37" s="157">
        <v>754.2</v>
      </c>
      <c r="V37" s="159">
        <v>5.24</v>
      </c>
      <c r="W37" s="159">
        <v>5.27</v>
      </c>
      <c r="X37" s="160"/>
      <c r="Y37" s="159">
        <v>5.8047016274864</v>
      </c>
      <c r="Z37" s="159">
        <v>1.735985533453851</v>
      </c>
      <c r="AA37" s="160">
        <v>1614.7</v>
      </c>
      <c r="AB37" s="159"/>
      <c r="AC37" s="159"/>
      <c r="AD37" s="159">
        <v>4.303</v>
      </c>
      <c r="AE37" s="161">
        <v>7.665</v>
      </c>
      <c r="AF37" s="159">
        <f t="shared" si="3"/>
        <v>3.8857552153281407</v>
      </c>
      <c r="AG37" s="272">
        <v>0.3252</v>
      </c>
      <c r="AH37" s="272">
        <v>0.289617</v>
      </c>
      <c r="AI37" s="159">
        <f t="shared" si="1"/>
        <v>26.465987839111655</v>
      </c>
      <c r="AJ37" s="159">
        <v>17.0060745098039</v>
      </c>
      <c r="AK37" s="159">
        <v>6.64257450980392</v>
      </c>
      <c r="AL37" s="159"/>
      <c r="AM37" s="159"/>
      <c r="AN37" s="172">
        <v>29.7843137254902</v>
      </c>
      <c r="AO37" s="162">
        <v>-0.0150567798092631</v>
      </c>
      <c r="AP37" s="162">
        <v>-0.0155580814872772</v>
      </c>
      <c r="AQ37" s="162">
        <v>-0.0185710727407575</v>
      </c>
      <c r="AR37" s="161">
        <v>0.810765216390452</v>
      </c>
      <c r="AS37" s="164">
        <v>1.41118978037436</v>
      </c>
      <c r="AT37" s="160">
        <v>16</v>
      </c>
      <c r="AU37" s="160">
        <v>0</v>
      </c>
      <c r="AV37" s="161">
        <v>0.19</v>
      </c>
      <c r="AW37" s="165">
        <v>0.9</v>
      </c>
      <c r="AX37" s="160">
        <v>2910.958904109587</v>
      </c>
      <c r="AY37" s="160">
        <v>395.8120531154235</v>
      </c>
      <c r="AZ37" s="160">
        <v>1367.845117845119</v>
      </c>
      <c r="BA37" s="160">
        <v>25.536261491318047</v>
      </c>
      <c r="BB37" s="160">
        <v>76.60878447395308</v>
      </c>
      <c r="BC37" s="179">
        <v>114.91317671092926</v>
      </c>
      <c r="BD37" s="220">
        <v>4.388</v>
      </c>
      <c r="BE37" s="220">
        <v>31.195</v>
      </c>
      <c r="BF37" s="221">
        <v>9.009</v>
      </c>
      <c r="BG37" s="220">
        <v>4.165</v>
      </c>
      <c r="BH37" s="220">
        <f t="shared" si="2"/>
        <v>3.9497169497169495</v>
      </c>
      <c r="BI37" s="221">
        <v>-21.26213720456979</v>
      </c>
      <c r="BJ37" s="222">
        <v>-162.86583872000028</v>
      </c>
      <c r="BK37" s="222"/>
      <c r="BL37" s="222"/>
      <c r="BM37" s="222">
        <v>18.2</v>
      </c>
      <c r="BN37" s="223"/>
      <c r="BO37" s="223"/>
      <c r="BP37" s="223"/>
      <c r="BQ37" s="248">
        <v>3.342155033984466</v>
      </c>
      <c r="BR37" s="248"/>
      <c r="BS37" s="248">
        <v>4.230529436624485</v>
      </c>
      <c r="BT37" s="249">
        <v>182.73207542422824</v>
      </c>
      <c r="BU37" s="248"/>
      <c r="BV37" s="248">
        <v>0.8727078623889445</v>
      </c>
      <c r="BW37" s="248">
        <v>1.2891945609147497</v>
      </c>
      <c r="BX37" s="248">
        <v>0.40518577462312005</v>
      </c>
      <c r="BY37" s="250">
        <v>29.42415566656306</v>
      </c>
      <c r="BZ37" s="248">
        <v>0.22775999048975828</v>
      </c>
      <c r="CA37" s="249">
        <v>97.24859607953478</v>
      </c>
      <c r="CB37" s="248" t="s">
        <v>316</v>
      </c>
      <c r="CC37" s="199"/>
      <c r="CD37" s="199"/>
      <c r="CE37" s="199"/>
      <c r="CF37" s="152" t="s">
        <v>175</v>
      </c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2:99" s="9" customFormat="1" ht="13.5">
      <c r="B38" s="42" t="s">
        <v>176</v>
      </c>
      <c r="C38" s="42"/>
      <c r="D38" s="19">
        <v>40738</v>
      </c>
      <c r="E38" s="71" t="s">
        <v>101</v>
      </c>
      <c r="F38" s="13" t="s">
        <v>101</v>
      </c>
      <c r="G38" s="13" t="s">
        <v>243</v>
      </c>
      <c r="H38" s="13" t="s">
        <v>132</v>
      </c>
      <c r="I38" s="41">
        <v>2</v>
      </c>
      <c r="J38" s="41">
        <v>2</v>
      </c>
      <c r="K38" s="54">
        <v>68.72624</v>
      </c>
      <c r="L38" s="54">
        <v>161.46883</v>
      </c>
      <c r="M38" s="54"/>
      <c r="N38" s="54"/>
      <c r="O38" s="54"/>
      <c r="P38" s="57">
        <v>19.3</v>
      </c>
      <c r="Q38" s="56">
        <v>40</v>
      </c>
      <c r="R38" s="55">
        <v>3.72</v>
      </c>
      <c r="S38" s="56">
        <v>30.1</v>
      </c>
      <c r="T38" s="55">
        <v>6.58</v>
      </c>
      <c r="U38" s="57">
        <v>755.5</v>
      </c>
      <c r="V38" s="21" t="s">
        <v>224</v>
      </c>
      <c r="W38" s="21"/>
      <c r="X38" s="33"/>
      <c r="Y38" s="21">
        <v>4.384615384615442</v>
      </c>
      <c r="Z38" s="21">
        <v>1.9615384615385358</v>
      </c>
      <c r="AA38" s="33">
        <v>3393.5</v>
      </c>
      <c r="AB38" s="21">
        <v>15.420536027879557</v>
      </c>
      <c r="AC38" s="21">
        <v>35.686298723379316</v>
      </c>
      <c r="AD38" s="21">
        <v>6.183</v>
      </c>
      <c r="AE38" s="66">
        <v>13.36</v>
      </c>
      <c r="AF38" s="21">
        <f t="shared" si="3"/>
        <v>5.63622754491018</v>
      </c>
      <c r="AG38" s="274">
        <v>0.6973</v>
      </c>
      <c r="AH38" s="274">
        <v>0.546788</v>
      </c>
      <c r="AI38" s="21">
        <f t="shared" si="1"/>
        <v>24.433601322633265</v>
      </c>
      <c r="AJ38" s="21">
        <v>54.1205</v>
      </c>
      <c r="AK38" s="21">
        <v>22.7997</v>
      </c>
      <c r="AL38" s="21"/>
      <c r="AM38" s="21"/>
      <c r="AN38" s="31">
        <v>75.3</v>
      </c>
      <c r="AO38" s="87">
        <v>-0.0122244037118393</v>
      </c>
      <c r="AP38" s="87">
        <v>-0.0127578723192423</v>
      </c>
      <c r="AQ38" s="87">
        <v>-0.017250995708234</v>
      </c>
      <c r="AR38" s="66">
        <v>0.70862018161679</v>
      </c>
      <c r="AS38" s="112">
        <v>1.42189184620222</v>
      </c>
      <c r="AT38" s="33">
        <v>113</v>
      </c>
      <c r="AU38" s="33">
        <v>22.700000000000003</v>
      </c>
      <c r="AV38" s="66">
        <v>0.4</v>
      </c>
      <c r="AW38" s="68">
        <v>1.54</v>
      </c>
      <c r="AX38" s="33">
        <v>5479.452054794517</v>
      </c>
      <c r="AY38" s="33">
        <v>395.81205311542425</v>
      </c>
      <c r="AZ38" s="33">
        <v>820.7070707070708</v>
      </c>
      <c r="BA38" s="33">
        <v>12.768130745658846</v>
      </c>
      <c r="BB38" s="33">
        <v>63.840653728294235</v>
      </c>
      <c r="BC38" s="114">
        <v>51.07252298263467</v>
      </c>
      <c r="BD38" s="228">
        <v>14.414</v>
      </c>
      <c r="BE38" s="228">
        <v>136.098</v>
      </c>
      <c r="BF38" s="229">
        <v>20.1763</v>
      </c>
      <c r="BG38" s="228">
        <v>0</v>
      </c>
      <c r="BH38" s="228">
        <f t="shared" si="2"/>
        <v>7.459841497202163</v>
      </c>
      <c r="BI38" s="229">
        <v>-20.57527269189575</v>
      </c>
      <c r="BJ38" s="230">
        <v>-159.99571360000027</v>
      </c>
      <c r="BK38" s="230"/>
      <c r="BL38" s="230"/>
      <c r="BM38" s="230">
        <v>19</v>
      </c>
      <c r="BN38" s="232"/>
      <c r="BO38" s="232"/>
      <c r="BP38" s="232"/>
      <c r="BQ38" s="254">
        <v>0.7196783728984038</v>
      </c>
      <c r="BR38" s="254"/>
      <c r="BS38" s="254">
        <v>3.345142554867497</v>
      </c>
      <c r="BT38" s="255">
        <v>1072.0481931950744</v>
      </c>
      <c r="BU38" s="254"/>
      <c r="BV38" s="254">
        <v>0.8670292779056038</v>
      </c>
      <c r="BW38" s="254">
        <v>1.2761685966706149</v>
      </c>
      <c r="BX38" s="254">
        <v>0.8256635066756032</v>
      </c>
      <c r="BY38" s="256">
        <v>20.75858615205056</v>
      </c>
      <c r="BZ38" s="254">
        <v>0.8189119539168329</v>
      </c>
      <c r="CA38" s="255">
        <v>12.642055926210709</v>
      </c>
      <c r="CB38" s="254">
        <v>0.055503514213784265</v>
      </c>
      <c r="CC38" s="201"/>
      <c r="CD38" s="201"/>
      <c r="CE38" s="201"/>
      <c r="CF38" s="42" t="s">
        <v>176</v>
      </c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2:99" s="9" customFormat="1" ht="13.5">
      <c r="B39" s="42" t="s">
        <v>177</v>
      </c>
      <c r="C39" s="42"/>
      <c r="D39" s="19">
        <v>40739</v>
      </c>
      <c r="E39" s="71" t="s">
        <v>103</v>
      </c>
      <c r="F39" s="13" t="s">
        <v>103</v>
      </c>
      <c r="G39" s="13" t="s">
        <v>104</v>
      </c>
      <c r="H39" s="13" t="s">
        <v>133</v>
      </c>
      <c r="I39" s="41">
        <v>3</v>
      </c>
      <c r="J39" s="41">
        <v>4</v>
      </c>
      <c r="K39" s="54">
        <v>68.68143</v>
      </c>
      <c r="L39" s="54">
        <v>161.42522</v>
      </c>
      <c r="M39" s="54"/>
      <c r="N39" s="54"/>
      <c r="O39" s="54"/>
      <c r="P39" s="57">
        <v>15.1</v>
      </c>
      <c r="Q39" s="56">
        <v>38.8</v>
      </c>
      <c r="R39" s="55">
        <v>3.89</v>
      </c>
      <c r="S39" s="56">
        <v>43.1</v>
      </c>
      <c r="T39" s="55">
        <v>6.73</v>
      </c>
      <c r="U39" s="57">
        <v>758.6</v>
      </c>
      <c r="V39" s="21">
        <v>3.56</v>
      </c>
      <c r="W39" s="21">
        <v>2.7</v>
      </c>
      <c r="X39" s="33"/>
      <c r="Y39" s="21">
        <v>10.009661835748807</v>
      </c>
      <c r="Z39" s="21">
        <v>3.246376811594216</v>
      </c>
      <c r="AA39" s="33">
        <v>3887.5</v>
      </c>
      <c r="AB39" s="21"/>
      <c r="AC39" s="21"/>
      <c r="AD39" s="21">
        <v>8.995</v>
      </c>
      <c r="AE39" s="66">
        <v>16.9</v>
      </c>
      <c r="AF39" s="21">
        <f t="shared" si="3"/>
        <v>5.40828402366864</v>
      </c>
      <c r="AG39" s="274">
        <v>0.995</v>
      </c>
      <c r="AH39" s="274">
        <v>0.789285</v>
      </c>
      <c r="AI39" s="21">
        <f aca="true" t="shared" si="4" ref="AI39:AI61">AE39/AH39</f>
        <v>21.411784083062518</v>
      </c>
      <c r="AJ39" s="21">
        <v>64.7143</v>
      </c>
      <c r="AK39" s="21">
        <v>27.1754</v>
      </c>
      <c r="AL39" s="21"/>
      <c r="AM39" s="21"/>
      <c r="AN39" s="31">
        <v>91.4</v>
      </c>
      <c r="AO39" s="87">
        <v>-0.0124076744379612</v>
      </c>
      <c r="AP39" s="87">
        <v>-0.0128529332529694</v>
      </c>
      <c r="AQ39" s="87">
        <v>-0.0173228860660319</v>
      </c>
      <c r="AR39" s="66">
        <v>0.716259080078528</v>
      </c>
      <c r="AS39" s="112">
        <v>1.43783264704588</v>
      </c>
      <c r="AT39" s="33">
        <v>167</v>
      </c>
      <c r="AU39" s="33">
        <v>22.4</v>
      </c>
      <c r="AV39" s="66">
        <v>0.39</v>
      </c>
      <c r="AW39" s="68">
        <v>1.83</v>
      </c>
      <c r="AX39" s="33">
        <v>8732.876712328774</v>
      </c>
      <c r="AY39" s="33">
        <v>612.8702757916246</v>
      </c>
      <c r="AZ39" s="33">
        <v>315.6565656565659</v>
      </c>
      <c r="BA39" s="33">
        <v>114.91317671092891</v>
      </c>
      <c r="BB39" s="33">
        <v>472.4208375893773</v>
      </c>
      <c r="BC39" s="114">
        <v>114.9131767109296</v>
      </c>
      <c r="BD39" s="228">
        <v>21.458</v>
      </c>
      <c r="BE39" s="228">
        <v>184.257</v>
      </c>
      <c r="BF39" s="229">
        <v>12.6314</v>
      </c>
      <c r="BG39" s="228">
        <v>0.231</v>
      </c>
      <c r="BH39" s="228">
        <f t="shared" si="2"/>
        <v>16.28600155168865</v>
      </c>
      <c r="BI39" s="229">
        <v>-20.150254841128163</v>
      </c>
      <c r="BJ39" s="230">
        <v>-159.11987232000047</v>
      </c>
      <c r="BK39" s="230"/>
      <c r="BL39" s="230"/>
      <c r="BM39" s="230">
        <v>30.8</v>
      </c>
      <c r="BN39" s="232"/>
      <c r="BO39" s="232"/>
      <c r="BP39" s="232"/>
      <c r="BQ39" s="254">
        <v>0.29798613263584245</v>
      </c>
      <c r="BR39" s="254"/>
      <c r="BS39" s="254">
        <v>5.4628145294536745</v>
      </c>
      <c r="BT39" s="255">
        <v>1712.9964248729846</v>
      </c>
      <c r="BU39" s="254"/>
      <c r="BV39" s="254">
        <v>0.7755781239987604</v>
      </c>
      <c r="BW39" s="254">
        <v>1.7137345362660708</v>
      </c>
      <c r="BX39" s="254">
        <v>1.1071368032298097</v>
      </c>
      <c r="BY39" s="256">
        <v>33.49880201352833</v>
      </c>
      <c r="BZ39" s="254">
        <v>1.502062056010562</v>
      </c>
      <c r="CA39" s="255">
        <v>5.76482419409045</v>
      </c>
      <c r="CB39" s="254">
        <v>0.01980230987756218</v>
      </c>
      <c r="CC39" s="201"/>
      <c r="CD39" s="201"/>
      <c r="CE39" s="201"/>
      <c r="CF39" s="42" t="s">
        <v>177</v>
      </c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2:99" s="9" customFormat="1" ht="13.5">
      <c r="B40" s="42" t="s">
        <v>178</v>
      </c>
      <c r="C40" s="42"/>
      <c r="D40" s="19">
        <v>40739</v>
      </c>
      <c r="E40" s="71" t="s">
        <v>106</v>
      </c>
      <c r="F40" s="13" t="s">
        <v>106</v>
      </c>
      <c r="G40" s="13" t="s">
        <v>105</v>
      </c>
      <c r="H40" s="13" t="s">
        <v>134</v>
      </c>
      <c r="I40" s="41"/>
      <c r="J40" s="41"/>
      <c r="K40" s="54">
        <v>68.73567</v>
      </c>
      <c r="L40" s="54">
        <v>161.32876</v>
      </c>
      <c r="M40" s="54"/>
      <c r="N40" s="54"/>
      <c r="O40" s="54"/>
      <c r="P40" s="57">
        <v>16.2</v>
      </c>
      <c r="Q40" s="56">
        <v>70.7</v>
      </c>
      <c r="R40" s="55">
        <v>6.95</v>
      </c>
      <c r="S40" s="56">
        <v>37.5</v>
      </c>
      <c r="T40" s="55">
        <v>6.84</v>
      </c>
      <c r="U40" s="57">
        <v>757.2</v>
      </c>
      <c r="V40" s="21">
        <v>6.91</v>
      </c>
      <c r="W40" s="21">
        <v>9.4</v>
      </c>
      <c r="X40" s="33"/>
      <c r="Y40" s="21">
        <v>4.307257304429831</v>
      </c>
      <c r="Z40" s="21">
        <v>2.5636192271442293</v>
      </c>
      <c r="AA40" s="33">
        <v>1952.9</v>
      </c>
      <c r="AB40" s="21"/>
      <c r="AC40" s="21"/>
      <c r="AD40" s="21">
        <v>5.509</v>
      </c>
      <c r="AE40" s="66">
        <v>13.82</v>
      </c>
      <c r="AF40" s="21">
        <f t="shared" si="3"/>
        <v>3.9580318379160637</v>
      </c>
      <c r="AG40" s="274">
        <v>0.6686</v>
      </c>
      <c r="AH40" s="274">
        <v>0.6232329999999999</v>
      </c>
      <c r="AI40" s="21">
        <f t="shared" si="4"/>
        <v>22.17469229004241</v>
      </c>
      <c r="AJ40" s="21">
        <v>30.1693</v>
      </c>
      <c r="AK40" s="21">
        <v>11.7453</v>
      </c>
      <c r="AL40" s="21"/>
      <c r="AM40" s="21"/>
      <c r="AN40" s="31">
        <v>54.7</v>
      </c>
      <c r="AO40" s="87">
        <v>-0.0154744031333536</v>
      </c>
      <c r="AP40" s="87">
        <v>-0.0158609539625315</v>
      </c>
      <c r="AQ40" s="87">
        <v>-0.0189305382854416</v>
      </c>
      <c r="AR40" s="66">
        <v>0.817430698484368</v>
      </c>
      <c r="AS40" s="112">
        <v>1.3960766578595</v>
      </c>
      <c r="AT40" s="33">
        <v>22</v>
      </c>
      <c r="AU40" s="33">
        <v>0</v>
      </c>
      <c r="AV40" s="66">
        <v>0.39</v>
      </c>
      <c r="AW40" s="68">
        <v>1.28</v>
      </c>
      <c r="AX40" s="33">
        <v>1712.3287671232893</v>
      </c>
      <c r="AY40" s="33">
        <v>523.493360572012</v>
      </c>
      <c r="AZ40" s="33">
        <v>946.9696969696954</v>
      </c>
      <c r="BA40" s="33">
        <v>127.68130745658847</v>
      </c>
      <c r="BB40" s="33">
        <v>255.36261491317694</v>
      </c>
      <c r="BC40" s="114">
        <v>63.840653728294235</v>
      </c>
      <c r="BD40" s="228">
        <v>3.185</v>
      </c>
      <c r="BE40" s="228">
        <v>42.182</v>
      </c>
      <c r="BF40" s="229">
        <v>7.6858</v>
      </c>
      <c r="BG40" s="228">
        <v>0.22</v>
      </c>
      <c r="BH40" s="228">
        <f t="shared" si="2"/>
        <v>5.902703687319472</v>
      </c>
      <c r="BI40" s="229">
        <v>-20.1707626954659</v>
      </c>
      <c r="BJ40" s="230">
        <v>-159.44915712000056</v>
      </c>
      <c r="BK40" s="240"/>
      <c r="BL40" s="230"/>
      <c r="BM40" s="230">
        <v>21.9</v>
      </c>
      <c r="BN40" s="232"/>
      <c r="BO40" s="232"/>
      <c r="BP40" s="232"/>
      <c r="BQ40" s="254">
        <v>0.48542926141534265</v>
      </c>
      <c r="BR40" s="254"/>
      <c r="BS40" s="254">
        <v>4.262408780230576</v>
      </c>
      <c r="BT40" s="255">
        <v>175.13847269976463</v>
      </c>
      <c r="BU40" s="254"/>
      <c r="BV40" s="254">
        <v>0.6003373798988486</v>
      </c>
      <c r="BW40" s="254">
        <v>1.36985406108471</v>
      </c>
      <c r="BX40" s="254">
        <v>0.8437021421379216</v>
      </c>
      <c r="BY40" s="256">
        <v>24.487215342418992</v>
      </c>
      <c r="BZ40" s="254">
        <v>0.6596373107411097</v>
      </c>
      <c r="CA40" s="254" t="s">
        <v>316</v>
      </c>
      <c r="CB40" s="254">
        <v>0.03529146936013822</v>
      </c>
      <c r="CC40" s="201"/>
      <c r="CD40" s="201"/>
      <c r="CE40" s="201"/>
      <c r="CF40" s="42" t="s">
        <v>178</v>
      </c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2:99" s="9" customFormat="1" ht="15" thickBot="1">
      <c r="B41" s="94" t="s">
        <v>179</v>
      </c>
      <c r="C41" s="94"/>
      <c r="D41" s="89">
        <v>40739</v>
      </c>
      <c r="E41" s="191" t="s">
        <v>108</v>
      </c>
      <c r="F41" s="97" t="s">
        <v>108</v>
      </c>
      <c r="G41" s="97" t="s">
        <v>37</v>
      </c>
      <c r="H41" s="97" t="s">
        <v>132</v>
      </c>
      <c r="I41" s="45">
        <v>1</v>
      </c>
      <c r="J41" s="45">
        <v>1</v>
      </c>
      <c r="K41" s="98">
        <v>68.74053</v>
      </c>
      <c r="L41" s="98">
        <v>161.28983</v>
      </c>
      <c r="M41" s="98"/>
      <c r="N41" s="98"/>
      <c r="O41" s="98"/>
      <c r="P41" s="58">
        <v>16.1</v>
      </c>
      <c r="Q41" s="59">
        <v>87</v>
      </c>
      <c r="R41" s="58">
        <v>8.57</v>
      </c>
      <c r="S41" s="59">
        <v>49.3</v>
      </c>
      <c r="T41" s="58">
        <v>7.42</v>
      </c>
      <c r="U41" s="58">
        <v>758.7</v>
      </c>
      <c r="V41" s="60">
        <v>3.03</v>
      </c>
      <c r="W41" s="60">
        <v>1.41</v>
      </c>
      <c r="X41" s="61"/>
      <c r="Y41" s="60">
        <v>22.3274336283186</v>
      </c>
      <c r="Z41" s="60">
        <v>2.336283185840696</v>
      </c>
      <c r="AA41" s="61">
        <v>1138.1</v>
      </c>
      <c r="AB41" s="60">
        <v>14.934544480344915</v>
      </c>
      <c r="AC41" s="60">
        <v>34.08291923451285</v>
      </c>
      <c r="AD41" s="60">
        <v>5.709</v>
      </c>
      <c r="AE41" s="67">
        <v>4.966</v>
      </c>
      <c r="AF41" s="60">
        <f t="shared" si="3"/>
        <v>3.2823197744663712</v>
      </c>
      <c r="AG41" s="275">
        <v>0.2595</v>
      </c>
      <c r="AH41" s="275">
        <v>0.192637</v>
      </c>
      <c r="AI41" s="60">
        <f t="shared" si="4"/>
        <v>25.77905594460047</v>
      </c>
      <c r="AJ41" s="60">
        <v>8.7514</v>
      </c>
      <c r="AK41" s="60">
        <v>3.4545</v>
      </c>
      <c r="AL41" s="60"/>
      <c r="AM41" s="60"/>
      <c r="AN41" s="151">
        <v>16.3</v>
      </c>
      <c r="AO41" s="88">
        <v>-0.0157947409474998</v>
      </c>
      <c r="AP41" s="88">
        <v>-0.0162859323485536</v>
      </c>
      <c r="AQ41" s="88">
        <v>-0.0183301618252745</v>
      </c>
      <c r="AR41" s="67">
        <v>0.861680387661461</v>
      </c>
      <c r="AS41" s="180"/>
      <c r="AT41" s="61">
        <v>18</v>
      </c>
      <c r="AU41" s="61">
        <v>0</v>
      </c>
      <c r="AV41" s="67">
        <v>0.29</v>
      </c>
      <c r="AW41" s="117">
        <v>0.6</v>
      </c>
      <c r="AX41" s="61">
        <v>1883.5616438356135</v>
      </c>
      <c r="AY41" s="61">
        <v>395.81205311542425</v>
      </c>
      <c r="AZ41" s="61">
        <v>1851.8518518518522</v>
      </c>
      <c r="BA41" s="61">
        <v>114.91317671092926</v>
      </c>
      <c r="BB41" s="61">
        <v>127.68130745658812</v>
      </c>
      <c r="BC41" s="178">
        <v>25.536261491317692</v>
      </c>
      <c r="BD41" s="233">
        <v>21.44</v>
      </c>
      <c r="BE41" s="233">
        <v>45.423</v>
      </c>
      <c r="BF41" s="234">
        <v>7.0525</v>
      </c>
      <c r="BG41" s="233">
        <v>3.892</v>
      </c>
      <c r="BH41" s="233">
        <f t="shared" si="2"/>
        <v>9.480751506557958</v>
      </c>
      <c r="BI41" s="234">
        <v>-21.507835169582293</v>
      </c>
      <c r="BJ41" s="235">
        <v>-159.90058688000045</v>
      </c>
      <c r="BK41" s="241"/>
      <c r="BL41" s="235"/>
      <c r="BM41" s="241">
        <v>23.6</v>
      </c>
      <c r="BN41" s="237"/>
      <c r="BO41" s="237"/>
      <c r="BP41" s="237"/>
      <c r="BQ41" s="257">
        <v>5.257845232512163</v>
      </c>
      <c r="BR41" s="257"/>
      <c r="BS41" s="257">
        <v>7.0929107144317936</v>
      </c>
      <c r="BT41" s="258">
        <v>9.71915580042318</v>
      </c>
      <c r="BU41" s="257"/>
      <c r="BV41" s="257">
        <v>1.0283571403867733</v>
      </c>
      <c r="BW41" s="257">
        <v>1.4700831911429095</v>
      </c>
      <c r="BX41" s="257">
        <v>0.3489326284030665</v>
      </c>
      <c r="BY41" s="259">
        <v>37.69456210965889</v>
      </c>
      <c r="BZ41" s="257">
        <v>0.1425792211644664</v>
      </c>
      <c r="CA41" s="257" t="s">
        <v>316</v>
      </c>
      <c r="CB41" s="257" t="s">
        <v>316</v>
      </c>
      <c r="CC41" s="202"/>
      <c r="CD41" s="202"/>
      <c r="CE41" s="202"/>
      <c r="CF41" s="94" t="s">
        <v>179</v>
      </c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2:99" s="9" customFormat="1" ht="13.5">
      <c r="B42" s="152" t="s">
        <v>180</v>
      </c>
      <c r="C42" s="152"/>
      <c r="D42" s="153">
        <v>40740</v>
      </c>
      <c r="E42" s="183" t="s">
        <v>112</v>
      </c>
      <c r="F42" s="154" t="s">
        <v>112</v>
      </c>
      <c r="G42" s="154" t="s">
        <v>111</v>
      </c>
      <c r="H42" s="154" t="s">
        <v>133</v>
      </c>
      <c r="I42" s="155">
        <v>3</v>
      </c>
      <c r="J42" s="155">
        <v>4</v>
      </c>
      <c r="K42" s="156">
        <v>68.65116</v>
      </c>
      <c r="L42" s="156">
        <v>161.36441</v>
      </c>
      <c r="M42" s="156"/>
      <c r="N42" s="156"/>
      <c r="O42" s="156"/>
      <c r="P42" s="157">
        <v>12.8</v>
      </c>
      <c r="Q42" s="158">
        <v>40.4</v>
      </c>
      <c r="R42" s="157">
        <v>4.28</v>
      </c>
      <c r="S42" s="158">
        <v>38</v>
      </c>
      <c r="T42" s="157">
        <v>6.6</v>
      </c>
      <c r="U42" s="157">
        <v>750.5</v>
      </c>
      <c r="V42" s="159">
        <v>21.51</v>
      </c>
      <c r="W42" s="159">
        <v>13.02</v>
      </c>
      <c r="X42" s="160"/>
      <c r="Y42" s="159">
        <v>29.653846153846295</v>
      </c>
      <c r="Z42" s="159">
        <v>7.480769230769204</v>
      </c>
      <c r="AA42" s="160">
        <f>AVERAGE(5190,5544)</f>
        <v>5367</v>
      </c>
      <c r="AB42" s="159">
        <v>8.766219615988167</v>
      </c>
      <c r="AC42" s="159">
        <v>19.732622301977727</v>
      </c>
      <c r="AD42" s="159">
        <v>7.917</v>
      </c>
      <c r="AE42" s="161">
        <v>13.7</v>
      </c>
      <c r="AF42" s="159">
        <f t="shared" si="3"/>
        <v>3.267067410905971</v>
      </c>
      <c r="AG42" s="272">
        <v>1.457</v>
      </c>
      <c r="AH42" s="272">
        <v>1.40435</v>
      </c>
      <c r="AI42" s="159">
        <f t="shared" si="4"/>
        <v>9.755402855413536</v>
      </c>
      <c r="AJ42" s="159">
        <v>30.0744705882353</v>
      </c>
      <c r="AK42" s="159">
        <v>12.3413705882353</v>
      </c>
      <c r="AL42" s="159"/>
      <c r="AM42" s="159"/>
      <c r="AN42" s="172">
        <v>44.7588235294118</v>
      </c>
      <c r="AO42" s="162">
        <v>-0.0130734886908052</v>
      </c>
      <c r="AP42" s="162">
        <v>-0.0136530568558831</v>
      </c>
      <c r="AQ42" s="162">
        <v>-0.0180219498307744</v>
      </c>
      <c r="AR42" s="161">
        <v>0.725420324302584</v>
      </c>
      <c r="AS42" s="164">
        <v>1.47014427431842</v>
      </c>
      <c r="AT42" s="160">
        <v>37</v>
      </c>
      <c r="AU42" s="160">
        <v>22.700000000000003</v>
      </c>
      <c r="AV42" s="161">
        <v>0.54</v>
      </c>
      <c r="AW42" s="165">
        <v>2.21</v>
      </c>
      <c r="AX42" s="160">
        <v>11472.60273972603</v>
      </c>
      <c r="AY42" s="160">
        <v>600.1021450459657</v>
      </c>
      <c r="AZ42" s="160">
        <v>2251.683501683501</v>
      </c>
      <c r="BA42" s="160">
        <v>740.5515832482145</v>
      </c>
      <c r="BB42" s="160">
        <v>1098.0592441266595</v>
      </c>
      <c r="BC42" s="179">
        <v>229.82635342185853</v>
      </c>
      <c r="BD42" s="220">
        <v>4.059</v>
      </c>
      <c r="BE42" s="220">
        <v>48.591</v>
      </c>
      <c r="BF42" s="221">
        <v>16.1659</v>
      </c>
      <c r="BG42" s="220">
        <v>0</v>
      </c>
      <c r="BH42" s="220">
        <f t="shared" si="2"/>
        <v>3.2568554797444</v>
      </c>
      <c r="BI42" s="221">
        <v>-19.40741478400571</v>
      </c>
      <c r="BJ42" s="222">
        <v>-155.0851484800005</v>
      </c>
      <c r="BK42" s="222"/>
      <c r="BL42" s="238"/>
      <c r="BM42" s="222">
        <v>23</v>
      </c>
      <c r="BN42" s="223"/>
      <c r="BO42" s="223"/>
      <c r="BP42" s="223"/>
      <c r="BQ42" s="248">
        <v>2.501023165539621</v>
      </c>
      <c r="BR42" s="248"/>
      <c r="BS42" s="248">
        <v>3.9920663828520597</v>
      </c>
      <c r="BT42" s="249">
        <v>676.5667682314009</v>
      </c>
      <c r="BU42" s="248"/>
      <c r="BV42" s="248">
        <v>0.8090076070385077</v>
      </c>
      <c r="BW42" s="248">
        <v>1.2819054597058928</v>
      </c>
      <c r="BX42" s="248">
        <v>0.8827846283356379</v>
      </c>
      <c r="BY42" s="250">
        <v>23.39116426282466</v>
      </c>
      <c r="BZ42" s="248">
        <v>0.7428943907552291</v>
      </c>
      <c r="CA42" s="248" t="s">
        <v>316</v>
      </c>
      <c r="CB42" s="248">
        <v>0.005223899080606707</v>
      </c>
      <c r="CC42" s="199"/>
      <c r="CD42" s="199"/>
      <c r="CE42" s="199"/>
      <c r="CF42" s="152" t="s">
        <v>180</v>
      </c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2:99" s="9" customFormat="1" ht="13.5">
      <c r="B43" s="42" t="s">
        <v>181</v>
      </c>
      <c r="C43" s="42"/>
      <c r="D43" s="19">
        <v>40741</v>
      </c>
      <c r="E43" s="71" t="s">
        <v>114</v>
      </c>
      <c r="F43" s="13" t="s">
        <v>114</v>
      </c>
      <c r="G43" s="13" t="s">
        <v>113</v>
      </c>
      <c r="H43" s="13" t="s">
        <v>134</v>
      </c>
      <c r="I43" s="41"/>
      <c r="J43" s="41"/>
      <c r="K43" s="54">
        <v>68.91259</v>
      </c>
      <c r="L43" s="54">
        <v>161.74876</v>
      </c>
      <c r="M43" s="54"/>
      <c r="N43" s="54"/>
      <c r="O43" s="54"/>
      <c r="P43" s="55">
        <v>13.8</v>
      </c>
      <c r="Q43" s="56">
        <v>59.6</v>
      </c>
      <c r="R43" s="55">
        <v>6.21</v>
      </c>
      <c r="S43" s="56">
        <v>28.3</v>
      </c>
      <c r="T43" s="55">
        <v>6.72</v>
      </c>
      <c r="U43" s="55">
        <v>758.3</v>
      </c>
      <c r="V43" s="21">
        <v>18.99</v>
      </c>
      <c r="W43" s="21">
        <v>22.56</v>
      </c>
      <c r="X43" s="33"/>
      <c r="Y43" s="21">
        <v>9.188405797101495</v>
      </c>
      <c r="Z43" s="21">
        <v>6.898550724637833</v>
      </c>
      <c r="AA43" s="33">
        <v>3802.7</v>
      </c>
      <c r="AB43" s="21">
        <v>3.623382426686775</v>
      </c>
      <c r="AC43" s="21">
        <v>8.189873663741189</v>
      </c>
      <c r="AD43" s="21">
        <v>5.669</v>
      </c>
      <c r="AE43" s="66">
        <v>14.34</v>
      </c>
      <c r="AF43" s="28">
        <f t="shared" si="3"/>
        <v>7.169305658107044</v>
      </c>
      <c r="AG43" s="274">
        <v>0.7683</v>
      </c>
      <c r="AH43" s="274">
        <v>0.680025</v>
      </c>
      <c r="AI43" s="21">
        <f t="shared" si="4"/>
        <v>21.087460019852212</v>
      </c>
      <c r="AJ43" s="21">
        <v>82.4654627450981</v>
      </c>
      <c r="AK43" s="21">
        <v>36.175162745098</v>
      </c>
      <c r="AL43" s="21"/>
      <c r="AM43" s="21"/>
      <c r="AN43" s="31">
        <v>102.807843137255</v>
      </c>
      <c r="AO43" s="87">
        <v>-0.0108561165915696</v>
      </c>
      <c r="AP43" s="87">
        <v>-0.0116038455259855</v>
      </c>
      <c r="AQ43" s="87">
        <v>-0.0164941000802002</v>
      </c>
      <c r="AR43" s="66">
        <v>0.658181806754131</v>
      </c>
      <c r="AS43" s="112">
        <v>1.41882566520676</v>
      </c>
      <c r="AT43" s="33">
        <v>56</v>
      </c>
      <c r="AU43" s="33">
        <v>71.7</v>
      </c>
      <c r="AV43" s="66">
        <v>0.67</v>
      </c>
      <c r="AW43" s="68">
        <v>2.66</v>
      </c>
      <c r="AX43" s="33">
        <v>9246.575342465752</v>
      </c>
      <c r="AY43" s="33">
        <v>804.3922369765072</v>
      </c>
      <c r="AZ43" s="33">
        <v>1936.0269360269376</v>
      </c>
      <c r="BA43" s="33">
        <v>178.75383043922315</v>
      </c>
      <c r="BB43" s="33">
        <v>280.8988764044946</v>
      </c>
      <c r="BC43" s="114">
        <v>204.29009193054011</v>
      </c>
      <c r="BD43" s="228">
        <v>6.201</v>
      </c>
      <c r="BE43" s="228">
        <v>82.074</v>
      </c>
      <c r="BF43" s="229">
        <v>22.0903</v>
      </c>
      <c r="BG43" s="228">
        <v>0.358</v>
      </c>
      <c r="BH43" s="228">
        <f t="shared" si="2"/>
        <v>3.996097834796268</v>
      </c>
      <c r="BI43" s="228">
        <v>-19.93052131381649</v>
      </c>
      <c r="BJ43" s="230">
        <v>-157.52024107999932</v>
      </c>
      <c r="BK43" s="240"/>
      <c r="BL43" s="240"/>
      <c r="BM43" s="230">
        <v>3.08</v>
      </c>
      <c r="BN43" s="232"/>
      <c r="BO43" s="232"/>
      <c r="BP43" s="232"/>
      <c r="BQ43" s="254">
        <v>3.664554660691179</v>
      </c>
      <c r="BR43" s="254"/>
      <c r="BS43" s="254">
        <v>3.1341709830074502</v>
      </c>
      <c r="BT43" s="255">
        <v>2477.8794982207182</v>
      </c>
      <c r="BU43" s="254"/>
      <c r="BV43" s="254">
        <v>0.7872635520000041</v>
      </c>
      <c r="BW43" s="254">
        <v>1.1369575095605444</v>
      </c>
      <c r="BX43" s="254">
        <v>0.6404079433131908</v>
      </c>
      <c r="BY43" s="256">
        <v>19.609172137264355</v>
      </c>
      <c r="BZ43" s="254">
        <v>0.9266777722892877</v>
      </c>
      <c r="CA43" s="254" t="s">
        <v>316</v>
      </c>
      <c r="CB43" s="254">
        <v>1.1123930251118028</v>
      </c>
      <c r="CC43" s="201"/>
      <c r="CD43" s="201"/>
      <c r="CE43" s="201"/>
      <c r="CF43" s="42" t="s">
        <v>181</v>
      </c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2:99" s="9" customFormat="1" ht="13.5">
      <c r="B44" s="42" t="s">
        <v>182</v>
      </c>
      <c r="C44" s="42"/>
      <c r="D44" s="19">
        <v>40741</v>
      </c>
      <c r="E44" s="287" t="s">
        <v>115</v>
      </c>
      <c r="F44" s="34" t="s">
        <v>115</v>
      </c>
      <c r="G44" s="34" t="s">
        <v>52</v>
      </c>
      <c r="H44" s="34" t="s">
        <v>132</v>
      </c>
      <c r="I44" s="41">
        <v>2</v>
      </c>
      <c r="J44" s="41">
        <v>2</v>
      </c>
      <c r="K44" s="54">
        <v>68.92587</v>
      </c>
      <c r="L44" s="54">
        <v>161.65506</v>
      </c>
      <c r="M44" s="54"/>
      <c r="N44" s="54"/>
      <c r="O44" s="54"/>
      <c r="P44" s="55">
        <v>17</v>
      </c>
      <c r="Q44" s="56">
        <v>71.6</v>
      </c>
      <c r="R44" s="55">
        <v>6.89</v>
      </c>
      <c r="S44" s="56">
        <v>30.5</v>
      </c>
      <c r="T44" s="55">
        <v>6.75</v>
      </c>
      <c r="U44" s="55">
        <v>758.5</v>
      </c>
      <c r="V44" s="21">
        <v>3.19</v>
      </c>
      <c r="W44" s="21">
        <v>3.2</v>
      </c>
      <c r="X44" s="33"/>
      <c r="Y44" s="21">
        <v>7.133333333333342</v>
      </c>
      <c r="Z44" s="21">
        <v>2.971428571428576</v>
      </c>
      <c r="AA44" s="33">
        <v>2717.1</v>
      </c>
      <c r="AB44" s="21">
        <v>9.588092498865832</v>
      </c>
      <c r="AC44" s="21">
        <v>21.966203676278955</v>
      </c>
      <c r="AD44" s="21">
        <v>4.895</v>
      </c>
      <c r="AE44" s="66">
        <v>9.821</v>
      </c>
      <c r="AF44" s="21">
        <f t="shared" si="3"/>
        <v>4.632929436920884</v>
      </c>
      <c r="AG44" s="274">
        <v>0.4732</v>
      </c>
      <c r="AH44" s="274">
        <v>0.43156500000000003</v>
      </c>
      <c r="AI44" s="21">
        <f t="shared" si="4"/>
        <v>22.7567110400519</v>
      </c>
      <c r="AJ44" s="21">
        <v>29.7087</v>
      </c>
      <c r="AK44" s="21">
        <v>12.4362</v>
      </c>
      <c r="AL44" s="21"/>
      <c r="AM44" s="21"/>
      <c r="AN44" s="31">
        <v>45.5</v>
      </c>
      <c r="AO44" s="87">
        <v>-0.0135297377925989</v>
      </c>
      <c r="AP44" s="87">
        <v>-0.0138945244259937</v>
      </c>
      <c r="AQ44" s="87">
        <v>-0.0176308257346226</v>
      </c>
      <c r="AR44" s="66">
        <v>0.767391045447736</v>
      </c>
      <c r="AS44" s="112">
        <v>1.41671047102026</v>
      </c>
      <c r="AT44" s="33">
        <v>36</v>
      </c>
      <c r="AU44" s="33">
        <v>6.8</v>
      </c>
      <c r="AV44" s="66">
        <v>0.12</v>
      </c>
      <c r="AW44" s="68">
        <v>1.09</v>
      </c>
      <c r="AX44" s="33">
        <v>3253.424657534245</v>
      </c>
      <c r="AY44" s="33">
        <v>306.4351378958116</v>
      </c>
      <c r="AZ44" s="33">
        <v>105.21885521885531</v>
      </c>
      <c r="BA44" s="33">
        <v>12.768130745658846</v>
      </c>
      <c r="BB44" s="33">
        <v>38.30439223697654</v>
      </c>
      <c r="BC44" s="114">
        <v>127.68130745658773</v>
      </c>
      <c r="BD44" s="228">
        <v>4.222</v>
      </c>
      <c r="BE44" s="228">
        <v>37.413</v>
      </c>
      <c r="BF44" s="229">
        <v>12.2365</v>
      </c>
      <c r="BG44" s="228">
        <v>0.502</v>
      </c>
      <c r="BH44" s="228">
        <f t="shared" si="2"/>
        <v>3.402525231888203</v>
      </c>
      <c r="BI44" s="229">
        <v>-20.514145415922886</v>
      </c>
      <c r="BJ44" s="240">
        <v>-154.36409920000006</v>
      </c>
      <c r="BK44" s="240"/>
      <c r="BL44" s="240"/>
      <c r="BM44" s="230">
        <v>17.1</v>
      </c>
      <c r="BN44" s="232"/>
      <c r="BO44" s="232"/>
      <c r="BP44" s="232"/>
      <c r="BQ44" s="254">
        <v>2.9870699705311994</v>
      </c>
      <c r="BR44" s="254"/>
      <c r="BS44" s="254">
        <v>3.544762158788358</v>
      </c>
      <c r="BT44" s="255">
        <v>533.0755713216635</v>
      </c>
      <c r="BU44" s="254"/>
      <c r="BV44" s="254">
        <v>0.9050317690473408</v>
      </c>
      <c r="BW44" s="254">
        <v>1.1972776231143911</v>
      </c>
      <c r="BX44" s="254">
        <v>0.41693447214267937</v>
      </c>
      <c r="BY44" s="256">
        <v>21.905699465306764</v>
      </c>
      <c r="BZ44" s="254">
        <v>0.36182549465340375</v>
      </c>
      <c r="CA44" s="255">
        <v>2.6697862215725046</v>
      </c>
      <c r="CB44" s="254">
        <v>0.009190878366619177</v>
      </c>
      <c r="CC44" s="201"/>
      <c r="CD44" s="201"/>
      <c r="CE44" s="201"/>
      <c r="CF44" s="42" t="s">
        <v>182</v>
      </c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2:99" s="9" customFormat="1" ht="13.5">
      <c r="B45" s="42" t="s">
        <v>183</v>
      </c>
      <c r="C45" s="42"/>
      <c r="D45" s="19">
        <v>40741</v>
      </c>
      <c r="E45" s="287" t="s">
        <v>116</v>
      </c>
      <c r="F45" s="34" t="s">
        <v>116</v>
      </c>
      <c r="G45" s="34" t="s">
        <v>37</v>
      </c>
      <c r="H45" s="34" t="s">
        <v>132</v>
      </c>
      <c r="I45" s="41">
        <v>1</v>
      </c>
      <c r="J45" s="41">
        <v>1</v>
      </c>
      <c r="K45" s="54">
        <v>68.74648</v>
      </c>
      <c r="L45" s="54">
        <v>161.30086</v>
      </c>
      <c r="M45" s="54"/>
      <c r="N45" s="54"/>
      <c r="O45" s="54"/>
      <c r="P45" s="55">
        <v>15.6</v>
      </c>
      <c r="Q45" s="56">
        <v>90.3</v>
      </c>
      <c r="R45" s="55">
        <v>8.9</v>
      </c>
      <c r="S45" s="56">
        <v>48.2</v>
      </c>
      <c r="T45" s="55">
        <v>7.35</v>
      </c>
      <c r="U45" s="55">
        <v>758.2</v>
      </c>
      <c r="V45" s="21">
        <v>2.27</v>
      </c>
      <c r="W45" s="21">
        <v>1.45</v>
      </c>
      <c r="X45" s="33"/>
      <c r="Y45" s="21">
        <v>25.629999999999995</v>
      </c>
      <c r="Z45" s="21">
        <v>3.830000000000041</v>
      </c>
      <c r="AA45" s="33">
        <v>1346.7</v>
      </c>
      <c r="AB45" s="21">
        <v>2.6921432359699655</v>
      </c>
      <c r="AC45" s="21">
        <v>6.13086610856895</v>
      </c>
      <c r="AD45" s="21">
        <v>5.639</v>
      </c>
      <c r="AE45" s="66">
        <v>5.602</v>
      </c>
      <c r="AF45" s="21">
        <f t="shared" si="3"/>
        <v>3.1837369006867364</v>
      </c>
      <c r="AG45" s="274">
        <v>0.3166</v>
      </c>
      <c r="AH45" s="274">
        <v>0.263654</v>
      </c>
      <c r="AI45" s="21">
        <f t="shared" si="4"/>
        <v>21.24754412980649</v>
      </c>
      <c r="AJ45" s="21">
        <v>9.75388235294118</v>
      </c>
      <c r="AK45" s="21">
        <v>3.99638235294118</v>
      </c>
      <c r="AL45" s="21"/>
      <c r="AM45" s="21"/>
      <c r="AN45" s="31">
        <v>17.8352941176471</v>
      </c>
      <c r="AO45" s="87">
        <v>-0.0154996708521249</v>
      </c>
      <c r="AP45" s="87">
        <v>-0.0160844280822217</v>
      </c>
      <c r="AQ45" s="87">
        <v>-0.0183163231809723</v>
      </c>
      <c r="AR45" s="66">
        <v>0.846221738881883</v>
      </c>
      <c r="AS45" s="112">
        <v>1.42453592217154</v>
      </c>
      <c r="AT45" s="33">
        <v>20</v>
      </c>
      <c r="AU45" s="33">
        <v>0</v>
      </c>
      <c r="AV45" s="66">
        <v>0.32</v>
      </c>
      <c r="AW45" s="68">
        <v>0.92</v>
      </c>
      <c r="AX45" s="33">
        <v>2054.7945205479473</v>
      </c>
      <c r="AY45" s="33">
        <v>383.04392236976537</v>
      </c>
      <c r="AZ45" s="33">
        <v>652.356902356903</v>
      </c>
      <c r="BA45" s="33">
        <v>51.072522982635384</v>
      </c>
      <c r="BB45" s="33">
        <v>217.05822267620073</v>
      </c>
      <c r="BC45" s="114">
        <v>102.14504596527077</v>
      </c>
      <c r="BD45" s="228">
        <v>14.309</v>
      </c>
      <c r="BE45" s="228">
        <v>38.637</v>
      </c>
      <c r="BF45" s="229">
        <v>7.8749</v>
      </c>
      <c r="BG45" s="228">
        <v>3.113</v>
      </c>
      <c r="BH45" s="228">
        <f t="shared" si="2"/>
        <v>6.723386963643982</v>
      </c>
      <c r="BI45" s="229">
        <v>-21.41034855765798</v>
      </c>
      <c r="BJ45" s="230">
        <v>-162.59002751999924</v>
      </c>
      <c r="BK45" s="230"/>
      <c r="BL45" s="240"/>
      <c r="BM45" s="230">
        <v>22.8</v>
      </c>
      <c r="BN45" s="232"/>
      <c r="BO45" s="232"/>
      <c r="BP45" s="232"/>
      <c r="BQ45" s="254">
        <v>5.3172233105048745</v>
      </c>
      <c r="BR45" s="254"/>
      <c r="BS45" s="254">
        <v>6.78513168204269</v>
      </c>
      <c r="BT45" s="255">
        <v>11.859930607813093</v>
      </c>
      <c r="BU45" s="254"/>
      <c r="BV45" s="254">
        <v>1.014861769887979</v>
      </c>
      <c r="BW45" s="254">
        <v>1.449961664558948</v>
      </c>
      <c r="BX45" s="254">
        <v>0.35331488545401873</v>
      </c>
      <c r="BY45" s="256">
        <v>36.661682468878645</v>
      </c>
      <c r="BZ45" s="254">
        <v>0.14725034428347403</v>
      </c>
      <c r="CA45" s="255">
        <v>15.647778339540908</v>
      </c>
      <c r="CB45" s="254" t="s">
        <v>316</v>
      </c>
      <c r="CC45" s="201"/>
      <c r="CD45" s="201"/>
      <c r="CE45" s="201"/>
      <c r="CF45" s="42" t="s">
        <v>183</v>
      </c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2:99" s="9" customFormat="1" ht="15" thickBot="1">
      <c r="B46" s="94" t="s">
        <v>184</v>
      </c>
      <c r="C46" s="94"/>
      <c r="D46" s="89">
        <v>40741</v>
      </c>
      <c r="E46" s="191" t="s">
        <v>118</v>
      </c>
      <c r="F46" s="97" t="s">
        <v>118</v>
      </c>
      <c r="G46" s="97" t="s">
        <v>117</v>
      </c>
      <c r="H46" s="97" t="s">
        <v>133</v>
      </c>
      <c r="I46" s="45">
        <v>3</v>
      </c>
      <c r="J46" s="45">
        <v>3</v>
      </c>
      <c r="K46" s="98">
        <v>68.53767</v>
      </c>
      <c r="L46" s="98">
        <v>161.45422</v>
      </c>
      <c r="M46" s="98"/>
      <c r="N46" s="98"/>
      <c r="O46" s="98"/>
      <c r="P46" s="177">
        <v>16.3</v>
      </c>
      <c r="Q46" s="59">
        <v>63</v>
      </c>
      <c r="R46" s="58">
        <v>6.19</v>
      </c>
      <c r="S46" s="59">
        <v>29.4</v>
      </c>
      <c r="T46" s="58">
        <v>6.68</v>
      </c>
      <c r="U46" s="177">
        <v>757.5</v>
      </c>
      <c r="V46" s="60">
        <v>2.3</v>
      </c>
      <c r="W46" s="60">
        <v>1.35</v>
      </c>
      <c r="X46" s="61"/>
      <c r="Y46" s="60">
        <v>6.826347305389276</v>
      </c>
      <c r="Z46" s="60">
        <v>7.077844311377276</v>
      </c>
      <c r="AA46" s="61">
        <f>AVERAGE(2433.1,2484.8,2691.8)</f>
        <v>2536.5666666666666</v>
      </c>
      <c r="AB46" s="60">
        <v>6.027669086705111</v>
      </c>
      <c r="AC46" s="60">
        <v>13.76781021334673</v>
      </c>
      <c r="AD46" s="105">
        <v>4.394</v>
      </c>
      <c r="AE46" s="67">
        <v>12.09</v>
      </c>
      <c r="AF46" s="60">
        <f t="shared" si="3"/>
        <v>4.772539288668321</v>
      </c>
      <c r="AG46" s="275">
        <v>0.5028</v>
      </c>
      <c r="AH46" s="275">
        <v>0.433388</v>
      </c>
      <c r="AI46" s="60">
        <f t="shared" si="4"/>
        <v>27.89648075165902</v>
      </c>
      <c r="AJ46" s="60">
        <v>37.9995</v>
      </c>
      <c r="AK46" s="60">
        <v>15.8907</v>
      </c>
      <c r="AL46" s="60"/>
      <c r="AM46" s="60"/>
      <c r="AN46" s="151">
        <v>57.7</v>
      </c>
      <c r="AO46" s="88">
        <v>-0.0133183924947057</v>
      </c>
      <c r="AP46" s="88">
        <v>-0.0137637219907761</v>
      </c>
      <c r="AQ46" s="88">
        <v>-0.0175039201760971</v>
      </c>
      <c r="AR46" s="67">
        <v>0.760880554796685</v>
      </c>
      <c r="AS46" s="148">
        <v>1.40847692540484</v>
      </c>
      <c r="AT46" s="61">
        <v>75</v>
      </c>
      <c r="AU46" s="61">
        <v>3.4</v>
      </c>
      <c r="AV46" s="67">
        <v>0.32</v>
      </c>
      <c r="AW46" s="117">
        <v>1.52</v>
      </c>
      <c r="AX46" s="61">
        <v>1027.3972602739736</v>
      </c>
      <c r="AY46" s="61">
        <v>434.1164453524008</v>
      </c>
      <c r="AZ46" s="61">
        <v>512.0650953984295</v>
      </c>
      <c r="BA46" s="61">
        <v>89.37691521961192</v>
      </c>
      <c r="BB46" s="61">
        <v>102.14504596527077</v>
      </c>
      <c r="BC46" s="178">
        <v>51.072522982635384</v>
      </c>
      <c r="BD46" s="233">
        <v>4.768</v>
      </c>
      <c r="BE46" s="233">
        <v>64.644</v>
      </c>
      <c r="BF46" s="234">
        <v>10.2948</v>
      </c>
      <c r="BG46" s="233">
        <v>0.972</v>
      </c>
      <c r="BH46" s="233">
        <f t="shared" si="2"/>
        <v>6.742433073007732</v>
      </c>
      <c r="BI46" s="234">
        <v>-21.080241453052484</v>
      </c>
      <c r="BJ46" s="241">
        <v>-162.36318688000028</v>
      </c>
      <c r="BK46" s="241"/>
      <c r="BL46" s="241"/>
      <c r="BM46" s="241"/>
      <c r="BN46" s="237"/>
      <c r="BO46" s="237"/>
      <c r="BP46" s="237"/>
      <c r="BQ46" s="257">
        <v>0.3240084817951313</v>
      </c>
      <c r="BR46" s="257"/>
      <c r="BS46" s="257">
        <v>3.465075021985534</v>
      </c>
      <c r="BT46" s="258">
        <v>625.6896538758409</v>
      </c>
      <c r="BU46" s="257"/>
      <c r="BV46" s="257">
        <v>0.6417075696768437</v>
      </c>
      <c r="BW46" s="257">
        <v>1.1915653141457436</v>
      </c>
      <c r="BX46" s="257">
        <v>0.7082907865549433</v>
      </c>
      <c r="BY46" s="259">
        <v>20.80196958741731</v>
      </c>
      <c r="BZ46" s="257">
        <v>0.5892176541662155</v>
      </c>
      <c r="CA46" s="257" t="s">
        <v>316</v>
      </c>
      <c r="CB46" s="257" t="s">
        <v>316</v>
      </c>
      <c r="CC46" s="202"/>
      <c r="CD46" s="202"/>
      <c r="CE46" s="202"/>
      <c r="CF46" s="94" t="s">
        <v>184</v>
      </c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2:99" s="9" customFormat="1" ht="13.5">
      <c r="B47" s="152" t="s">
        <v>185</v>
      </c>
      <c r="C47" s="152"/>
      <c r="D47" s="153">
        <v>40741</v>
      </c>
      <c r="E47" s="183" t="s">
        <v>120</v>
      </c>
      <c r="F47" s="154" t="s">
        <v>120</v>
      </c>
      <c r="G47" s="154" t="s">
        <v>119</v>
      </c>
      <c r="H47" s="154" t="s">
        <v>133</v>
      </c>
      <c r="I47" s="155">
        <v>4</v>
      </c>
      <c r="J47" s="155">
        <v>3</v>
      </c>
      <c r="K47" s="156">
        <v>68.56966</v>
      </c>
      <c r="L47" s="156">
        <v>161.42171</v>
      </c>
      <c r="M47" s="156"/>
      <c r="N47" s="156"/>
      <c r="O47" s="156"/>
      <c r="P47" s="175">
        <v>18.4</v>
      </c>
      <c r="Q47" s="158">
        <v>85.5</v>
      </c>
      <c r="R47" s="157">
        <v>8.07</v>
      </c>
      <c r="S47" s="158">
        <v>28.1</v>
      </c>
      <c r="T47" s="157">
        <v>7.1</v>
      </c>
      <c r="U47" s="175">
        <v>757.3</v>
      </c>
      <c r="V47" s="159">
        <v>5.34</v>
      </c>
      <c r="W47" s="159">
        <v>11.54</v>
      </c>
      <c r="X47" s="160"/>
      <c r="Y47" s="159">
        <v>21.717921527041376</v>
      </c>
      <c r="Z47" s="159">
        <v>7.518557794273629</v>
      </c>
      <c r="AA47" s="160">
        <f>AVERAGE(1943.3,2010)</f>
        <v>1976.65</v>
      </c>
      <c r="AB47" s="159">
        <v>24.478728438568545</v>
      </c>
      <c r="AC47" s="159">
        <v>56.42443892467682</v>
      </c>
      <c r="AD47" s="159">
        <v>4.438</v>
      </c>
      <c r="AE47" s="161">
        <v>12.74</v>
      </c>
      <c r="AF47" s="159">
        <f t="shared" si="3"/>
        <v>5.461107519931052</v>
      </c>
      <c r="AG47" s="272">
        <v>0.5812</v>
      </c>
      <c r="AH47" s="272">
        <v>0.525132</v>
      </c>
      <c r="AI47" s="159">
        <f t="shared" si="4"/>
        <v>24.260566866997248</v>
      </c>
      <c r="AJ47" s="159">
        <v>49.2254960784314</v>
      </c>
      <c r="AK47" s="159">
        <v>20.8985960784314</v>
      </c>
      <c r="AL47" s="159"/>
      <c r="AM47" s="159"/>
      <c r="AN47" s="172">
        <v>69.5745098039216</v>
      </c>
      <c r="AO47" s="162">
        <v>-0.012562763899943</v>
      </c>
      <c r="AP47" s="162">
        <v>-0.0129050105821755</v>
      </c>
      <c r="AQ47" s="162">
        <v>-0.0169717653336645</v>
      </c>
      <c r="AR47" s="161">
        <v>0.740215508107694</v>
      </c>
      <c r="AS47" s="164">
        <v>1.40756919818048</v>
      </c>
      <c r="AT47" s="160">
        <v>25</v>
      </c>
      <c r="AU47" s="160">
        <v>5.4</v>
      </c>
      <c r="AV47" s="161">
        <v>0.28</v>
      </c>
      <c r="AW47" s="165">
        <v>1.38</v>
      </c>
      <c r="AX47" s="160">
        <v>3253.4246575342495</v>
      </c>
      <c r="AY47" s="160">
        <v>676.7109295199182</v>
      </c>
      <c r="AZ47" s="160">
        <v>799.6632996632991</v>
      </c>
      <c r="BA47" s="160">
        <v>165.985699693565</v>
      </c>
      <c r="BB47" s="160">
        <v>165.985699693565</v>
      </c>
      <c r="BC47" s="179">
        <v>0</v>
      </c>
      <c r="BD47" s="220">
        <v>3.264</v>
      </c>
      <c r="BE47" s="220">
        <v>52.804</v>
      </c>
      <c r="BF47" s="221">
        <v>11.5308</v>
      </c>
      <c r="BG47" s="220">
        <v>0.205</v>
      </c>
      <c r="BH47" s="220">
        <f t="shared" si="2"/>
        <v>4.862455337010442</v>
      </c>
      <c r="BI47" s="220">
        <v>-21.143952231345946</v>
      </c>
      <c r="BJ47" s="238">
        <v>-165.22920919999888</v>
      </c>
      <c r="BK47" s="238"/>
      <c r="BL47" s="222"/>
      <c r="BM47" s="222">
        <v>18</v>
      </c>
      <c r="BN47" s="223"/>
      <c r="BO47" s="223"/>
      <c r="BP47" s="223"/>
      <c r="BQ47" s="248">
        <v>1.3592920444878172</v>
      </c>
      <c r="BR47" s="248"/>
      <c r="BS47" s="248">
        <v>3.4787629663661734</v>
      </c>
      <c r="BT47" s="249">
        <v>1038.215993894201</v>
      </c>
      <c r="BU47" s="248"/>
      <c r="BV47" s="248">
        <v>0.6273862822929903</v>
      </c>
      <c r="BW47" s="248">
        <v>1.162585993374397</v>
      </c>
      <c r="BX47" s="248">
        <v>0.7235774389259851</v>
      </c>
      <c r="BY47" s="250">
        <v>21.440133786370485</v>
      </c>
      <c r="BZ47" s="248">
        <v>0.616994376857934</v>
      </c>
      <c r="CA47" s="248" t="s">
        <v>316</v>
      </c>
      <c r="CB47" s="248" t="s">
        <v>316</v>
      </c>
      <c r="CC47" s="199"/>
      <c r="CD47" s="199"/>
      <c r="CE47" s="199"/>
      <c r="CF47" s="152" t="s">
        <v>185</v>
      </c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spans="2:99" s="9" customFormat="1" ht="13.5">
      <c r="B48" s="42" t="s">
        <v>186</v>
      </c>
      <c r="C48" s="42"/>
      <c r="D48" s="19">
        <v>40741</v>
      </c>
      <c r="E48" s="71" t="s">
        <v>122</v>
      </c>
      <c r="F48" s="13" t="s">
        <v>122</v>
      </c>
      <c r="G48" s="13" t="s">
        <v>121</v>
      </c>
      <c r="H48" s="13" t="s">
        <v>132</v>
      </c>
      <c r="I48" s="41">
        <v>2</v>
      </c>
      <c r="J48" s="41">
        <v>2</v>
      </c>
      <c r="K48" s="54">
        <v>68.68298</v>
      </c>
      <c r="L48" s="54">
        <v>161.4335</v>
      </c>
      <c r="M48" s="54"/>
      <c r="N48" s="54"/>
      <c r="O48" s="54"/>
      <c r="P48" s="55">
        <v>16.3</v>
      </c>
      <c r="Q48" s="56">
        <v>53.7</v>
      </c>
      <c r="R48" s="55">
        <v>5.24</v>
      </c>
      <c r="S48" s="56">
        <v>32.2</v>
      </c>
      <c r="T48" s="55">
        <v>6.64</v>
      </c>
      <c r="U48" s="55">
        <v>757.1</v>
      </c>
      <c r="V48" s="21">
        <v>0.27</v>
      </c>
      <c r="W48" s="21">
        <v>21.67</v>
      </c>
      <c r="X48" s="33"/>
      <c r="Y48" s="21">
        <v>76.97894736842105</v>
      </c>
      <c r="Z48" s="21">
        <v>74.25263157894734</v>
      </c>
      <c r="AA48" s="33">
        <f>AVERAGE(2342.9,2364.7)</f>
        <v>2353.8</v>
      </c>
      <c r="AB48" s="21">
        <v>4.926623320746618</v>
      </c>
      <c r="AC48" s="21">
        <v>11.252909523897664</v>
      </c>
      <c r="AD48" s="21">
        <v>5.608</v>
      </c>
      <c r="AE48" s="66">
        <v>12.33</v>
      </c>
      <c r="AF48" s="21">
        <f t="shared" si="3"/>
        <v>4.874290348742903</v>
      </c>
      <c r="AG48" s="274">
        <v>0.5906</v>
      </c>
      <c r="AH48" s="274">
        <v>0.52232</v>
      </c>
      <c r="AI48" s="21">
        <f t="shared" si="4"/>
        <v>23.606218410170012</v>
      </c>
      <c r="AJ48" s="21">
        <v>40.7631</v>
      </c>
      <c r="AK48" s="21">
        <v>17.2725</v>
      </c>
      <c r="AL48" s="21"/>
      <c r="AM48" s="21"/>
      <c r="AN48" s="31">
        <v>60.1</v>
      </c>
      <c r="AO48" s="87">
        <v>-0.0130923389579135</v>
      </c>
      <c r="AP48" s="87">
        <v>-0.0133283878482188</v>
      </c>
      <c r="AQ48" s="87">
        <v>-0.0173171746526238</v>
      </c>
      <c r="AR48" s="66">
        <v>0.756032044518872</v>
      </c>
      <c r="AS48" s="112">
        <v>1.41384466147229</v>
      </c>
      <c r="AT48" s="33">
        <v>58</v>
      </c>
      <c r="AU48" s="33">
        <v>11.9</v>
      </c>
      <c r="AV48" s="66">
        <v>0.17</v>
      </c>
      <c r="AW48" s="68">
        <v>1.18</v>
      </c>
      <c r="AX48" s="33">
        <v>3424.657534246574</v>
      </c>
      <c r="AY48" s="33">
        <v>331.9713993871293</v>
      </c>
      <c r="AZ48" s="33">
        <v>568.1818181818187</v>
      </c>
      <c r="BA48" s="33">
        <v>51.072522982635384</v>
      </c>
      <c r="BB48" s="33">
        <v>165.985699693565</v>
      </c>
      <c r="BC48" s="114">
        <v>114.91317671092891</v>
      </c>
      <c r="BD48" s="228">
        <v>4.39</v>
      </c>
      <c r="BE48" s="228">
        <v>63.89</v>
      </c>
      <c r="BF48" s="229">
        <v>10.9265</v>
      </c>
      <c r="BG48" s="228">
        <v>0.909</v>
      </c>
      <c r="BH48" s="228">
        <f t="shared" si="2"/>
        <v>6.249027593465428</v>
      </c>
      <c r="BI48" s="229">
        <v>-20.819088293466617</v>
      </c>
      <c r="BJ48" s="230">
        <v>-164.6203675400002</v>
      </c>
      <c r="BK48" s="240"/>
      <c r="BL48" s="230"/>
      <c r="BM48" s="230">
        <v>19.9</v>
      </c>
      <c r="BN48" s="232"/>
      <c r="BO48" s="232"/>
      <c r="BP48" s="232"/>
      <c r="BQ48" s="254">
        <v>2.9688427024132427</v>
      </c>
      <c r="BR48" s="254"/>
      <c r="BS48" s="254">
        <v>3.813024302257888</v>
      </c>
      <c r="BT48" s="255">
        <v>877.8998001187626</v>
      </c>
      <c r="BU48" s="254"/>
      <c r="BV48" s="254">
        <v>0.6443828055623388</v>
      </c>
      <c r="BW48" s="254">
        <v>1.3502490723209677</v>
      </c>
      <c r="BX48" s="254">
        <v>0.7494713827681719</v>
      </c>
      <c r="BY48" s="256">
        <v>22.78978917576327</v>
      </c>
      <c r="BZ48" s="254">
        <v>0.6495481064659682</v>
      </c>
      <c r="CA48" s="254" t="s">
        <v>316</v>
      </c>
      <c r="CB48" s="254">
        <v>0.2739061172065202</v>
      </c>
      <c r="CC48" s="201"/>
      <c r="CD48" s="201"/>
      <c r="CE48" s="201"/>
      <c r="CF48" s="42" t="s">
        <v>186</v>
      </c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</row>
    <row r="49" spans="2:84" ht="13.5">
      <c r="B49" s="42" t="s">
        <v>187</v>
      </c>
      <c r="C49" s="42"/>
      <c r="D49" s="19">
        <v>40742</v>
      </c>
      <c r="E49" s="71" t="s">
        <v>124</v>
      </c>
      <c r="F49" s="13" t="s">
        <v>124</v>
      </c>
      <c r="G49" s="13" t="s">
        <v>123</v>
      </c>
      <c r="H49" s="13" t="s">
        <v>133</v>
      </c>
      <c r="I49" s="41">
        <v>3</v>
      </c>
      <c r="J49" s="41">
        <v>3</v>
      </c>
      <c r="K49" s="54">
        <v>68.55241</v>
      </c>
      <c r="L49" s="54">
        <v>161.66232</v>
      </c>
      <c r="M49" s="54"/>
      <c r="N49" s="54"/>
      <c r="O49" s="54"/>
      <c r="P49" s="55">
        <v>15.9</v>
      </c>
      <c r="Q49" s="56">
        <v>73.9</v>
      </c>
      <c r="R49" s="55">
        <v>7.34</v>
      </c>
      <c r="S49" s="56">
        <v>29.2</v>
      </c>
      <c r="T49" s="55">
        <v>6.82</v>
      </c>
      <c r="U49" s="55">
        <v>753</v>
      </c>
      <c r="V49" s="21">
        <v>14.87</v>
      </c>
      <c r="W49" s="21">
        <v>12.95</v>
      </c>
      <c r="X49" s="33"/>
      <c r="Y49" s="21">
        <v>14.715686274509794</v>
      </c>
      <c r="Z49" s="21">
        <v>23.89215686274499</v>
      </c>
      <c r="AA49" s="33">
        <f>AVERAGE(2273.4,2354,2245.8)</f>
        <v>2291.0666666666666</v>
      </c>
      <c r="AB49" s="21">
        <v>21.217886395611202</v>
      </c>
      <c r="AC49" s="21">
        <v>48.38129988009444</v>
      </c>
      <c r="AD49" s="29">
        <v>4.815</v>
      </c>
      <c r="AE49" s="66">
        <v>14.21</v>
      </c>
      <c r="AF49" s="21">
        <f t="shared" si="3"/>
        <v>4.855045466462449</v>
      </c>
      <c r="AG49" s="274">
        <v>0.6497</v>
      </c>
      <c r="AH49" s="274">
        <v>0.5683090000000001</v>
      </c>
      <c r="AI49" s="21">
        <f t="shared" si="4"/>
        <v>25.004003103945212</v>
      </c>
      <c r="AJ49" s="21">
        <v>45.3465215686275</v>
      </c>
      <c r="AK49" s="21">
        <v>19.3226215686275</v>
      </c>
      <c r="AL49" s="21"/>
      <c r="AM49" s="21"/>
      <c r="AN49" s="31">
        <v>68.9901960784314</v>
      </c>
      <c r="AO49" s="87">
        <v>-0.0133696255774275</v>
      </c>
      <c r="AP49" s="87">
        <v>-0.0137620322509206</v>
      </c>
      <c r="AQ49" s="87">
        <v>-0.0172565425867966</v>
      </c>
      <c r="AR49" s="66">
        <v>0.774756908006411</v>
      </c>
      <c r="AS49" s="112">
        <v>1.40714089885878</v>
      </c>
      <c r="AT49" s="33">
        <v>68</v>
      </c>
      <c r="AU49" s="33">
        <v>14.9</v>
      </c>
      <c r="AV49" s="66">
        <v>0.43</v>
      </c>
      <c r="AW49" s="68">
        <v>2.16</v>
      </c>
      <c r="AX49" s="33">
        <v>4623.287671232872</v>
      </c>
      <c r="AY49" s="33">
        <v>1608.784473953013</v>
      </c>
      <c r="AZ49" s="33">
        <v>1851.8518518518536</v>
      </c>
      <c r="BA49" s="33">
        <v>12.768130745658846</v>
      </c>
      <c r="BB49" s="33">
        <v>0</v>
      </c>
      <c r="BC49" s="114">
        <v>0</v>
      </c>
      <c r="BD49" s="228">
        <v>11.308</v>
      </c>
      <c r="BE49" s="228">
        <v>70.083</v>
      </c>
      <c r="BF49" s="229">
        <v>11.8314</v>
      </c>
      <c r="BG49" s="228">
        <v>0.831</v>
      </c>
      <c r="BH49" s="228">
        <f t="shared" si="2"/>
        <v>6.879236607671111</v>
      </c>
      <c r="BI49" s="228">
        <v>-20.835541842199216</v>
      </c>
      <c r="BJ49" s="240">
        <v>-162.78192674000002</v>
      </c>
      <c r="BK49" s="230"/>
      <c r="BL49" s="230"/>
      <c r="BM49" s="230">
        <v>18.9</v>
      </c>
      <c r="BN49" s="232"/>
      <c r="BO49" s="232"/>
      <c r="BP49" s="232"/>
      <c r="BQ49" s="254">
        <v>0.26787615793847447</v>
      </c>
      <c r="BR49" s="254"/>
      <c r="BS49" s="254">
        <v>3.1466612064302537</v>
      </c>
      <c r="BT49" s="255">
        <v>639.0339316511563</v>
      </c>
      <c r="BU49" s="254"/>
      <c r="BV49" s="254">
        <v>0.9764486047568398</v>
      </c>
      <c r="BW49" s="254">
        <v>1.2451578413382687</v>
      </c>
      <c r="BX49" s="254">
        <v>0.7780903078848199</v>
      </c>
      <c r="BY49" s="256">
        <v>19.651463134585953</v>
      </c>
      <c r="BZ49" s="254">
        <v>0.7054719272702028</v>
      </c>
      <c r="CA49" s="254">
        <v>0.05439442212840099</v>
      </c>
      <c r="CB49" s="254" t="s">
        <v>316</v>
      </c>
      <c r="CC49" s="201"/>
      <c r="CD49" s="201"/>
      <c r="CE49" s="201"/>
      <c r="CF49" s="42" t="s">
        <v>187</v>
      </c>
    </row>
    <row r="50" spans="2:115" ht="13.5">
      <c r="B50" s="42" t="s">
        <v>188</v>
      </c>
      <c r="C50" s="42"/>
      <c r="D50" s="19">
        <v>40742</v>
      </c>
      <c r="E50" s="71" t="s">
        <v>126</v>
      </c>
      <c r="F50" s="13" t="s">
        <v>126</v>
      </c>
      <c r="G50" s="13" t="s">
        <v>125</v>
      </c>
      <c r="H50" s="13" t="s">
        <v>134</v>
      </c>
      <c r="I50" s="41"/>
      <c r="J50" s="41"/>
      <c r="K50" s="54">
        <v>68.55708</v>
      </c>
      <c r="L50" s="54">
        <v>161.67744</v>
      </c>
      <c r="M50" s="54"/>
      <c r="N50" s="54"/>
      <c r="O50" s="54"/>
      <c r="P50" s="55">
        <v>15.6</v>
      </c>
      <c r="Q50" s="56">
        <v>88.8</v>
      </c>
      <c r="R50" s="55">
        <v>8.92</v>
      </c>
      <c r="S50" s="56">
        <v>25.7</v>
      </c>
      <c r="T50" s="55">
        <v>7.07</v>
      </c>
      <c r="U50" s="55">
        <v>752.8</v>
      </c>
      <c r="V50" s="21">
        <v>25.04</v>
      </c>
      <c r="W50" s="21">
        <v>26.88</v>
      </c>
      <c r="X50" s="33"/>
      <c r="Y50" s="21">
        <v>16.000000000000064</v>
      </c>
      <c r="Z50" s="21">
        <v>7.74603174603174</v>
      </c>
      <c r="AA50" s="33">
        <v>3014.7</v>
      </c>
      <c r="AB50" s="21">
        <v>4.620106539224494</v>
      </c>
      <c r="AC50" s="21">
        <v>10.521451541230418</v>
      </c>
      <c r="AD50" s="21">
        <v>3.464</v>
      </c>
      <c r="AE50" s="66">
        <v>13.04</v>
      </c>
      <c r="AF50" s="21">
        <f t="shared" si="3"/>
        <v>4.539877300613497</v>
      </c>
      <c r="AG50" s="274">
        <v>0.5378</v>
      </c>
      <c r="AH50" s="274">
        <v>0.5109589999999999</v>
      </c>
      <c r="AI50" s="21">
        <f t="shared" si="4"/>
        <v>25.520638642239398</v>
      </c>
      <c r="AJ50" s="21">
        <v>37.5389</v>
      </c>
      <c r="AK50" s="21">
        <v>15.6604</v>
      </c>
      <c r="AL50" s="21"/>
      <c r="AM50" s="21"/>
      <c r="AN50" s="31">
        <v>59.2</v>
      </c>
      <c r="AO50" s="87">
        <v>-0.0139903410230679</v>
      </c>
      <c r="AP50" s="87">
        <v>-0.0141718229444913</v>
      </c>
      <c r="AQ50" s="87">
        <v>-0.0174347149323744</v>
      </c>
      <c r="AR50" s="66">
        <v>0.802441627370079</v>
      </c>
      <c r="AS50" s="112">
        <v>1.39738905837478</v>
      </c>
      <c r="AT50" s="33">
        <v>18</v>
      </c>
      <c r="AU50" s="33">
        <v>8.1</v>
      </c>
      <c r="AV50" s="66">
        <v>0.58</v>
      </c>
      <c r="AW50" s="68">
        <v>1.75</v>
      </c>
      <c r="AX50" s="33">
        <v>2739.7260273972583</v>
      </c>
      <c r="AY50" s="33">
        <v>753.3197139938704</v>
      </c>
      <c r="AZ50" s="33">
        <v>1136.3636363636367</v>
      </c>
      <c r="BA50" s="33">
        <v>89.37691521961192</v>
      </c>
      <c r="BB50" s="33">
        <v>123.42526387470194</v>
      </c>
      <c r="BC50" s="114">
        <v>0</v>
      </c>
      <c r="BD50" s="228">
        <v>2.474</v>
      </c>
      <c r="BE50" s="228">
        <v>24.367</v>
      </c>
      <c r="BF50" s="229">
        <v>10.8862</v>
      </c>
      <c r="BG50" s="228">
        <v>1.739</v>
      </c>
      <c r="BH50" s="228">
        <f t="shared" si="2"/>
        <v>2.465598647829362</v>
      </c>
      <c r="BI50" s="229">
        <v>-21.240935847911455</v>
      </c>
      <c r="BJ50" s="240">
        <v>-165.30479775999993</v>
      </c>
      <c r="BK50" s="230"/>
      <c r="BL50" s="230"/>
      <c r="BM50" s="230">
        <v>16.2</v>
      </c>
      <c r="BN50" s="232"/>
      <c r="BO50" s="232"/>
      <c r="BP50" s="232"/>
      <c r="BQ50" s="254">
        <v>1.259430053513743</v>
      </c>
      <c r="BR50" s="254"/>
      <c r="BS50" s="254">
        <v>2.8736002512995515</v>
      </c>
      <c r="BT50" s="255">
        <v>568.9480127727772</v>
      </c>
      <c r="BU50" s="254"/>
      <c r="BV50" s="254">
        <v>1.0251769032060496</v>
      </c>
      <c r="BW50" s="254">
        <v>1.1183461050910866</v>
      </c>
      <c r="BX50" s="254">
        <v>0.7307488213108542</v>
      </c>
      <c r="BY50" s="256">
        <v>17.801326413447452</v>
      </c>
      <c r="BZ50" s="254">
        <v>0.5270250946740495</v>
      </c>
      <c r="CA50" s="254" t="s">
        <v>316</v>
      </c>
      <c r="CB50" s="254">
        <v>0.011066016487728602</v>
      </c>
      <c r="CC50" s="201"/>
      <c r="CD50" s="201"/>
      <c r="CE50" s="201"/>
      <c r="CF50" s="42" t="s">
        <v>188</v>
      </c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2:115" ht="15" thickBot="1">
      <c r="B51" s="94" t="s">
        <v>189</v>
      </c>
      <c r="C51" s="94"/>
      <c r="D51" s="89">
        <v>40742</v>
      </c>
      <c r="E51" s="191" t="s">
        <v>128</v>
      </c>
      <c r="F51" s="97" t="s">
        <v>128</v>
      </c>
      <c r="G51" s="97" t="s">
        <v>127</v>
      </c>
      <c r="H51" s="97" t="s">
        <v>132</v>
      </c>
      <c r="I51" s="45">
        <v>3</v>
      </c>
      <c r="J51" s="45">
        <v>2</v>
      </c>
      <c r="K51" s="98">
        <v>68.55542</v>
      </c>
      <c r="L51" s="98">
        <v>161.62918</v>
      </c>
      <c r="M51" s="98"/>
      <c r="N51" s="98"/>
      <c r="O51" s="98"/>
      <c r="P51" s="58">
        <v>15.8</v>
      </c>
      <c r="Q51" s="59">
        <v>47.1</v>
      </c>
      <c r="R51" s="58">
        <v>4.66</v>
      </c>
      <c r="S51" s="59">
        <v>26.2</v>
      </c>
      <c r="T51" s="58">
        <v>6.57</v>
      </c>
      <c r="U51" s="58">
        <v>752.5</v>
      </c>
      <c r="V51" s="60">
        <v>5.73</v>
      </c>
      <c r="W51" s="60">
        <v>5.44</v>
      </c>
      <c r="X51" s="61"/>
      <c r="Y51" s="60">
        <v>11.323076923076943</v>
      </c>
      <c r="Z51" s="60">
        <v>2.969230769230692</v>
      </c>
      <c r="AA51" s="61">
        <v>3053.3</v>
      </c>
      <c r="AB51" s="60">
        <v>28.060173762739495</v>
      </c>
      <c r="AC51" s="60">
        <v>63.95603696565622</v>
      </c>
      <c r="AD51" s="60"/>
      <c r="AE51" s="67">
        <v>12.61</v>
      </c>
      <c r="AF51" s="60">
        <f t="shared" si="3"/>
        <v>5.257731958762887</v>
      </c>
      <c r="AG51" s="275">
        <v>0.789</v>
      </c>
      <c r="AH51" s="275">
        <v>0.568673</v>
      </c>
      <c r="AI51" s="60">
        <f t="shared" si="4"/>
        <v>22.17443064819325</v>
      </c>
      <c r="AJ51" s="60">
        <v>44.9085</v>
      </c>
      <c r="AK51" s="60">
        <v>18.8846</v>
      </c>
      <c r="AL51" s="60"/>
      <c r="AM51" s="60"/>
      <c r="AN51" s="151">
        <v>66.3</v>
      </c>
      <c r="AO51" s="88">
        <v>-0.0129941802588045</v>
      </c>
      <c r="AP51" s="88">
        <v>-0.0134675093192304</v>
      </c>
      <c r="AQ51" s="88">
        <v>-0.0174611323033102</v>
      </c>
      <c r="AR51" s="67">
        <v>0.744177412614937</v>
      </c>
      <c r="AS51" s="148">
        <v>1.42487163527345</v>
      </c>
      <c r="AT51" s="61">
        <v>192</v>
      </c>
      <c r="AU51" s="61">
        <v>41</v>
      </c>
      <c r="AV51" s="67">
        <v>0.45</v>
      </c>
      <c r="AW51" s="117">
        <v>1.67</v>
      </c>
      <c r="AX51" s="61">
        <v>3595.8904109589075</v>
      </c>
      <c r="AY51" s="61">
        <v>676.7109295199187</v>
      </c>
      <c r="AZ51" s="61">
        <v>568.1818181818187</v>
      </c>
      <c r="BA51" s="61">
        <v>51.07252298263467</v>
      </c>
      <c r="BB51" s="61">
        <v>25.536261491317692</v>
      </c>
      <c r="BC51" s="178">
        <v>0</v>
      </c>
      <c r="BD51" s="233">
        <v>23.511</v>
      </c>
      <c r="BE51" s="233">
        <v>196.816</v>
      </c>
      <c r="BF51" s="234">
        <v>25.1672</v>
      </c>
      <c r="BG51" s="233">
        <v>0.741</v>
      </c>
      <c r="BH51" s="233">
        <f t="shared" si="2"/>
        <v>8.754529705330748</v>
      </c>
      <c r="BI51" s="234">
        <v>-20.37742638700464</v>
      </c>
      <c r="BJ51" s="241">
        <v>-160.75560159999986</v>
      </c>
      <c r="BK51" s="235"/>
      <c r="BL51" s="235"/>
      <c r="BM51" s="241">
        <v>17.2</v>
      </c>
      <c r="BN51" s="237"/>
      <c r="BO51" s="237"/>
      <c r="BP51" s="237"/>
      <c r="BQ51" s="257">
        <v>1.14275013311615</v>
      </c>
      <c r="BR51" s="257"/>
      <c r="BS51" s="257">
        <v>2.760205802407106</v>
      </c>
      <c r="BT51" s="258">
        <v>698.9041924041535</v>
      </c>
      <c r="BU51" s="257"/>
      <c r="BV51" s="257">
        <v>0.678916988744562</v>
      </c>
      <c r="BW51" s="257">
        <v>1.1586091509845928</v>
      </c>
      <c r="BX51" s="257">
        <v>0.6995127839219784</v>
      </c>
      <c r="BY51" s="259">
        <v>16.673112432687336</v>
      </c>
      <c r="BZ51" s="257">
        <v>0.6612976830616131</v>
      </c>
      <c r="CA51" s="257">
        <v>0.4745195320458618</v>
      </c>
      <c r="CB51" s="257" t="s">
        <v>316</v>
      </c>
      <c r="CC51" s="202"/>
      <c r="CD51" s="202"/>
      <c r="CE51" s="202"/>
      <c r="CF51" s="94" t="s">
        <v>189</v>
      </c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2:115" ht="13.5">
      <c r="B52" s="152" t="s">
        <v>190</v>
      </c>
      <c r="C52" s="152"/>
      <c r="D52" s="153">
        <v>40742</v>
      </c>
      <c r="E52" s="183" t="s">
        <v>130</v>
      </c>
      <c r="F52" s="154" t="s">
        <v>130</v>
      </c>
      <c r="G52" s="154" t="s">
        <v>129</v>
      </c>
      <c r="H52" s="154" t="s">
        <v>132</v>
      </c>
      <c r="I52" s="155">
        <v>3</v>
      </c>
      <c r="J52" s="155">
        <v>2</v>
      </c>
      <c r="K52" s="156">
        <v>68.73566</v>
      </c>
      <c r="L52" s="156">
        <v>161.45302</v>
      </c>
      <c r="M52" s="156"/>
      <c r="N52" s="156"/>
      <c r="O52" s="156"/>
      <c r="P52" s="157">
        <v>16</v>
      </c>
      <c r="Q52" s="158">
        <v>49.9</v>
      </c>
      <c r="R52" s="157">
        <v>4.88</v>
      </c>
      <c r="S52" s="158">
        <v>29.5</v>
      </c>
      <c r="T52" s="157">
        <v>6.62</v>
      </c>
      <c r="U52" s="157">
        <v>751.9</v>
      </c>
      <c r="V52" s="159">
        <v>2.71</v>
      </c>
      <c r="W52" s="159">
        <v>2.66</v>
      </c>
      <c r="X52" s="160"/>
      <c r="Y52" s="159">
        <v>5.508928571428636</v>
      </c>
      <c r="Z52" s="159">
        <v>2.3660714285715096</v>
      </c>
      <c r="AA52" s="160">
        <v>2895.9</v>
      </c>
      <c r="AB52" s="159">
        <v>37.33860238681285</v>
      </c>
      <c r="AC52" s="159">
        <v>85.17615051419443</v>
      </c>
      <c r="AD52" s="159"/>
      <c r="AE52" s="161">
        <v>13.17</v>
      </c>
      <c r="AF52" s="159">
        <f t="shared" si="3"/>
        <v>4.791192103264996</v>
      </c>
      <c r="AG52" s="272">
        <v>0.8062</v>
      </c>
      <c r="AH52" s="272">
        <v>0.589332</v>
      </c>
      <c r="AI52" s="159">
        <f t="shared" si="4"/>
        <v>22.34733562745617</v>
      </c>
      <c r="AJ52" s="159">
        <v>41.9146</v>
      </c>
      <c r="AK52" s="159">
        <v>17.2725</v>
      </c>
      <c r="AL52" s="159"/>
      <c r="AM52" s="159"/>
      <c r="AN52" s="172">
        <v>63.1</v>
      </c>
      <c r="AO52" s="162">
        <v>-0.0131744036859036</v>
      </c>
      <c r="AP52" s="162">
        <v>-0.0136538438263483</v>
      </c>
      <c r="AQ52" s="162">
        <v>-0.0176927514857672</v>
      </c>
      <c r="AR52" s="161">
        <v>0.744621530263489</v>
      </c>
      <c r="AS52" s="164">
        <v>1.4106710305494</v>
      </c>
      <c r="AT52" s="160">
        <v>153</v>
      </c>
      <c r="AU52" s="160">
        <v>18</v>
      </c>
      <c r="AV52" s="161">
        <v>0.32</v>
      </c>
      <c r="AW52" s="165">
        <v>1.26</v>
      </c>
      <c r="AX52" s="160">
        <v>6849.315068493148</v>
      </c>
      <c r="AY52" s="160">
        <v>600.1021450459657</v>
      </c>
      <c r="AZ52" s="160">
        <v>484.0067340067344</v>
      </c>
      <c r="BA52" s="160">
        <v>1.4175472735254807E-12</v>
      </c>
      <c r="BB52" s="160">
        <v>76.60878447395378</v>
      </c>
      <c r="BC52" s="179">
        <v>165.985699693565</v>
      </c>
      <c r="BD52" s="220">
        <v>20.892</v>
      </c>
      <c r="BE52" s="220">
        <v>195.976</v>
      </c>
      <c r="BF52" s="221">
        <v>16.5867</v>
      </c>
      <c r="BG52" s="220">
        <v>1.027</v>
      </c>
      <c r="BH52" s="220">
        <f t="shared" si="2"/>
        <v>13.074812952546317</v>
      </c>
      <c r="BI52" s="221">
        <v>-20.381785544448412</v>
      </c>
      <c r="BJ52" s="222">
        <v>-160.45039795999946</v>
      </c>
      <c r="BK52" s="238"/>
      <c r="BL52" s="238"/>
      <c r="BM52" s="222">
        <v>18.4</v>
      </c>
      <c r="BN52" s="223"/>
      <c r="BO52" s="223"/>
      <c r="BP52" s="223"/>
      <c r="BQ52" s="248">
        <v>0.7363882511089198</v>
      </c>
      <c r="BR52" s="248"/>
      <c r="BS52" s="248">
        <v>3.182640074295234</v>
      </c>
      <c r="BT52" s="249">
        <v>141.17155911260062</v>
      </c>
      <c r="BU52" s="248"/>
      <c r="BV52" s="248">
        <v>0.8361955156455506</v>
      </c>
      <c r="BW52" s="248">
        <v>1.2495404055051198</v>
      </c>
      <c r="BX52" s="248">
        <v>0.7809382839447966</v>
      </c>
      <c r="BY52" s="250">
        <v>19.63461294280897</v>
      </c>
      <c r="BZ52" s="248">
        <v>0.7818267417263246</v>
      </c>
      <c r="CA52" s="248" t="s">
        <v>316</v>
      </c>
      <c r="CB52" s="248" t="s">
        <v>316</v>
      </c>
      <c r="CC52" s="199"/>
      <c r="CD52" s="199"/>
      <c r="CE52" s="199"/>
      <c r="CF52" s="152" t="s">
        <v>190</v>
      </c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2:115" ht="13.5">
      <c r="B53" s="42" t="s">
        <v>191</v>
      </c>
      <c r="C53" s="42"/>
      <c r="D53" s="19">
        <v>40744</v>
      </c>
      <c r="E53" s="72" t="s">
        <v>204</v>
      </c>
      <c r="F53" s="19" t="s">
        <v>204</v>
      </c>
      <c r="G53" s="13" t="s">
        <v>37</v>
      </c>
      <c r="H53" s="13" t="s">
        <v>132</v>
      </c>
      <c r="I53" s="41">
        <v>1</v>
      </c>
      <c r="J53" s="41">
        <v>1</v>
      </c>
      <c r="K53" s="54">
        <v>68.74034</v>
      </c>
      <c r="L53" s="54">
        <v>161.2809</v>
      </c>
      <c r="M53" s="54"/>
      <c r="N53" s="54"/>
      <c r="O53" s="54"/>
      <c r="P53" s="55">
        <v>16.1</v>
      </c>
      <c r="Q53" s="56">
        <v>92.1</v>
      </c>
      <c r="R53" s="55">
        <v>9.1</v>
      </c>
      <c r="S53" s="56">
        <v>56</v>
      </c>
      <c r="T53" s="55">
        <v>7.58</v>
      </c>
      <c r="U53" s="55">
        <v>756.1</v>
      </c>
      <c r="V53" s="21">
        <v>3.62</v>
      </c>
      <c r="W53" s="21">
        <v>1.9</v>
      </c>
      <c r="X53" s="33"/>
      <c r="Y53" s="21">
        <v>14.491129785247415</v>
      </c>
      <c r="Z53" s="21">
        <v>1.9701213818861005</v>
      </c>
      <c r="AA53" s="33">
        <v>1284.1</v>
      </c>
      <c r="AB53" s="21"/>
      <c r="AC53" s="21"/>
      <c r="AD53" s="21">
        <v>4.661</v>
      </c>
      <c r="AE53" s="66">
        <v>5.653</v>
      </c>
      <c r="AF53" s="21">
        <f t="shared" si="3"/>
        <v>3.025289365702052</v>
      </c>
      <c r="AG53" s="274">
        <v>0.4199</v>
      </c>
      <c r="AH53" s="274">
        <v>0.371073</v>
      </c>
      <c r="AI53" s="21">
        <f t="shared" si="4"/>
        <v>15.234199200696358</v>
      </c>
      <c r="AJ53" s="21">
        <v>9.90741568627451</v>
      </c>
      <c r="AK53" s="21">
        <v>4.14991568627451</v>
      </c>
      <c r="AL53" s="21"/>
      <c r="AM53" s="21"/>
      <c r="AN53" s="31">
        <v>17.1019607843137</v>
      </c>
      <c r="AO53" s="87">
        <v>-0.0151093384498191</v>
      </c>
      <c r="AP53" s="87">
        <v>-0.0155368027628011</v>
      </c>
      <c r="AQ53" s="87">
        <v>-0.0171653291534234</v>
      </c>
      <c r="AR53" s="66">
        <v>0.880224219108885</v>
      </c>
      <c r="AS53" s="112">
        <v>1.42711068354592</v>
      </c>
      <c r="AT53" s="33">
        <v>10</v>
      </c>
      <c r="AU53" s="33">
        <v>0</v>
      </c>
      <c r="AV53" s="66">
        <v>0.19</v>
      </c>
      <c r="AW53" s="68">
        <v>0.81</v>
      </c>
      <c r="AX53" s="33">
        <v>2910.958904109587</v>
      </c>
      <c r="AY53" s="33">
        <v>165.985699693565</v>
      </c>
      <c r="AZ53" s="33">
        <v>336.700336700337</v>
      </c>
      <c r="BA53" s="33">
        <v>12.768130745658846</v>
      </c>
      <c r="BB53" s="33">
        <v>0</v>
      </c>
      <c r="BC53" s="114">
        <v>0</v>
      </c>
      <c r="BD53" s="228">
        <v>27.763</v>
      </c>
      <c r="BE53" s="228">
        <v>21.064</v>
      </c>
      <c r="BF53" s="229">
        <v>7.9849</v>
      </c>
      <c r="BG53" s="228">
        <v>4.45</v>
      </c>
      <c r="BH53" s="228">
        <f t="shared" si="2"/>
        <v>6.114916905659432</v>
      </c>
      <c r="BI53" s="229">
        <v>-21.579967047483045</v>
      </c>
      <c r="BJ53" s="230">
        <v>-165.60847152000042</v>
      </c>
      <c r="BK53" s="230"/>
      <c r="BL53" s="240"/>
      <c r="BM53" s="230">
        <v>25.5</v>
      </c>
      <c r="BN53" s="232"/>
      <c r="BO53" s="232"/>
      <c r="BP53" s="232"/>
      <c r="BQ53" s="254">
        <v>5.556780814087588</v>
      </c>
      <c r="BR53" s="254"/>
      <c r="BS53" s="254">
        <v>7.850876138350953</v>
      </c>
      <c r="BT53" s="255">
        <v>46.855558502025424</v>
      </c>
      <c r="BU53" s="254"/>
      <c r="BV53" s="254">
        <v>1.0879822963057935</v>
      </c>
      <c r="BW53" s="254">
        <v>1.759480712740925</v>
      </c>
      <c r="BX53" s="254">
        <v>0.3895691170990081</v>
      </c>
      <c r="BY53" s="256">
        <v>42.43969406434455</v>
      </c>
      <c r="BZ53" s="254">
        <v>0.1704821674559141</v>
      </c>
      <c r="CA53" s="254">
        <v>0.7138846685910706</v>
      </c>
      <c r="CB53" s="254" t="s">
        <v>316</v>
      </c>
      <c r="CC53" s="201"/>
      <c r="CD53" s="201"/>
      <c r="CE53" s="201"/>
      <c r="CF53" s="42" t="s">
        <v>191</v>
      </c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ht="13.5">
      <c r="A54" s="46"/>
      <c r="B54" s="42" t="s">
        <v>192</v>
      </c>
      <c r="C54" s="42"/>
      <c r="D54" s="72">
        <v>40700</v>
      </c>
      <c r="E54" s="70" t="s">
        <v>213</v>
      </c>
      <c r="F54" s="70"/>
      <c r="G54" s="71" t="s">
        <v>37</v>
      </c>
      <c r="H54" s="13" t="s">
        <v>132</v>
      </c>
      <c r="I54" s="41">
        <v>1</v>
      </c>
      <c r="J54" s="41">
        <v>1</v>
      </c>
      <c r="K54" s="54">
        <v>68.74034</v>
      </c>
      <c r="L54" s="54">
        <v>161.2809</v>
      </c>
      <c r="M54" s="54"/>
      <c r="N54" s="54"/>
      <c r="O54" s="54"/>
      <c r="P54" s="55"/>
      <c r="Q54" s="56"/>
      <c r="R54" s="55"/>
      <c r="S54" s="56"/>
      <c r="T54" s="55"/>
      <c r="U54" s="55"/>
      <c r="V54" s="21">
        <v>0.64</v>
      </c>
      <c r="W54" s="21">
        <v>1.72</v>
      </c>
      <c r="X54" s="33"/>
      <c r="Y54" s="21"/>
      <c r="Z54" s="21"/>
      <c r="AA54" s="33"/>
      <c r="AB54" s="21"/>
      <c r="AC54" s="21"/>
      <c r="AD54" s="21">
        <v>1.708</v>
      </c>
      <c r="AE54" s="66">
        <v>13.6</v>
      </c>
      <c r="AF54" s="21">
        <f t="shared" si="3"/>
        <v>3.099096501345635</v>
      </c>
      <c r="AG54" s="274">
        <v>0.699</v>
      </c>
      <c r="AH54" s="274">
        <v>0.666419</v>
      </c>
      <c r="AI54" s="21">
        <f t="shared" si="4"/>
        <v>20.407581416496228</v>
      </c>
      <c r="AJ54" s="21">
        <v>25.4428816993464</v>
      </c>
      <c r="AK54" s="21">
        <v>10.4733816993464</v>
      </c>
      <c r="AL54" s="21"/>
      <c r="AM54" s="21"/>
      <c r="AN54" s="31">
        <v>42.147712418300635</v>
      </c>
      <c r="AO54" s="87">
        <v>-0.013934724142351968</v>
      </c>
      <c r="AP54" s="87">
        <v>-0.0150433578202</v>
      </c>
      <c r="AQ54" s="87">
        <v>-0.0176794356332498</v>
      </c>
      <c r="AR54" s="66">
        <v>0.788196529166986</v>
      </c>
      <c r="AS54" s="112">
        <v>1.38399345651246</v>
      </c>
      <c r="AT54" s="33">
        <v>10</v>
      </c>
      <c r="AU54" s="33">
        <v>0</v>
      </c>
      <c r="AV54" s="66"/>
      <c r="AW54" s="68"/>
      <c r="AX54" s="115">
        <v>6164.383561643842</v>
      </c>
      <c r="AY54" s="99">
        <v>2898.365679264556</v>
      </c>
      <c r="AZ54" s="39">
        <v>2569.4444444444466</v>
      </c>
      <c r="BA54" s="33">
        <v>689.48</v>
      </c>
      <c r="BB54" s="39">
        <v>1109.5505617977528</v>
      </c>
      <c r="BC54" s="104">
        <v>1938.2022471910109</v>
      </c>
      <c r="BD54" s="228">
        <v>5.298</v>
      </c>
      <c r="BE54" s="228">
        <v>27.283</v>
      </c>
      <c r="BF54" s="229">
        <v>8.0942</v>
      </c>
      <c r="BG54" s="228">
        <v>4.028</v>
      </c>
      <c r="BH54" s="228">
        <f t="shared" si="2"/>
        <v>4.025227940994786</v>
      </c>
      <c r="BI54" s="228">
        <v>-23.199950942520523</v>
      </c>
      <c r="BJ54" s="230">
        <v>-174.17578656000023</v>
      </c>
      <c r="BK54" s="230"/>
      <c r="BL54" s="240"/>
      <c r="BM54" s="230">
        <v>2.16</v>
      </c>
      <c r="BN54" s="232"/>
      <c r="BO54" s="232"/>
      <c r="BP54" s="232"/>
      <c r="BQ54" s="254">
        <v>3.576186643134217</v>
      </c>
      <c r="BR54" s="254"/>
      <c r="BS54" s="254">
        <v>2.3411246393181537</v>
      </c>
      <c r="BT54" s="255">
        <v>97.91569863327699</v>
      </c>
      <c r="BU54" s="254"/>
      <c r="BV54" s="254">
        <v>0.8932313640184869</v>
      </c>
      <c r="BW54" s="254">
        <v>0.6665155914402844</v>
      </c>
      <c r="BX54" s="254">
        <v>0.6976116165967376</v>
      </c>
      <c r="BY54" s="256">
        <v>11.62049454446115</v>
      </c>
      <c r="BZ54" s="254">
        <v>0.26158623125886565</v>
      </c>
      <c r="CA54" s="255">
        <v>2.715350638879572</v>
      </c>
      <c r="CB54" s="254">
        <v>0.10847069555025944</v>
      </c>
      <c r="CC54" s="201"/>
      <c r="CD54" s="201"/>
      <c r="CE54" s="201"/>
      <c r="CF54" s="42" t="s">
        <v>192</v>
      </c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2:115" ht="13.5">
      <c r="B55" s="42" t="s">
        <v>193</v>
      </c>
      <c r="C55" s="42"/>
      <c r="D55" s="19">
        <v>40745</v>
      </c>
      <c r="E55" s="72" t="s">
        <v>210</v>
      </c>
      <c r="F55" s="19" t="s">
        <v>210</v>
      </c>
      <c r="G55" s="34" t="s">
        <v>92</v>
      </c>
      <c r="H55" s="34" t="s">
        <v>132</v>
      </c>
      <c r="I55" s="41">
        <v>2</v>
      </c>
      <c r="J55" s="41">
        <v>1</v>
      </c>
      <c r="K55" s="54">
        <v>68.68789</v>
      </c>
      <c r="L55" s="54">
        <v>158.65608</v>
      </c>
      <c r="M55" s="54"/>
      <c r="N55" s="54"/>
      <c r="O55" s="54"/>
      <c r="P55" s="55">
        <v>15</v>
      </c>
      <c r="Q55" s="56">
        <v>96.9</v>
      </c>
      <c r="R55" s="55">
        <v>9.65</v>
      </c>
      <c r="S55" s="56">
        <v>39.9</v>
      </c>
      <c r="T55" s="55">
        <v>7.6</v>
      </c>
      <c r="U55" s="55">
        <v>752.3</v>
      </c>
      <c r="V55" s="21">
        <v>2.7</v>
      </c>
      <c r="W55" s="21">
        <v>1.85</v>
      </c>
      <c r="X55" s="33"/>
      <c r="Y55" s="21"/>
      <c r="Z55" s="21"/>
      <c r="AA55" s="33">
        <f>AVERAGE(1359.9,1326.2)</f>
        <v>1343.0500000000002</v>
      </c>
      <c r="AB55" s="21"/>
      <c r="AC55" s="21"/>
      <c r="AD55" s="21">
        <v>3.328</v>
      </c>
      <c r="AE55" s="66">
        <v>1.872</v>
      </c>
      <c r="AF55" s="21">
        <f t="shared" si="3"/>
        <v>2.191218367688958</v>
      </c>
      <c r="AG55" s="274">
        <v>0.1307</v>
      </c>
      <c r="AH55" s="274">
        <v>0.09452200000000002</v>
      </c>
      <c r="AI55" s="21">
        <f t="shared" si="4"/>
        <v>19.80491314191405</v>
      </c>
      <c r="AJ55" s="21">
        <v>1.61661568627451</v>
      </c>
      <c r="AK55" s="21">
        <v>0.46511568627451</v>
      </c>
      <c r="AL55" s="21"/>
      <c r="AM55" s="21"/>
      <c r="AN55" s="31">
        <v>4.10196078431373</v>
      </c>
      <c r="AO55" s="87">
        <v>-0.0192343510604963</v>
      </c>
      <c r="AP55" s="87">
        <v>-0.0202070744374078</v>
      </c>
      <c r="AQ55" s="87">
        <v>-0.0222727178172702</v>
      </c>
      <c r="AR55" s="66">
        <v>0.863583475456328</v>
      </c>
      <c r="AS55" s="112">
        <v>1.43398617201004</v>
      </c>
      <c r="AT55" s="33">
        <v>19</v>
      </c>
      <c r="AU55" s="33">
        <v>0</v>
      </c>
      <c r="AV55" s="66"/>
      <c r="AW55" s="68">
        <v>0.81</v>
      </c>
      <c r="AX55" s="33">
        <v>1027.3972602739736</v>
      </c>
      <c r="AY55" s="33">
        <v>306.4351378958119</v>
      </c>
      <c r="AZ55" s="33">
        <v>294.61279461279486</v>
      </c>
      <c r="BA55" s="33">
        <v>38.30439223697654</v>
      </c>
      <c r="BB55" s="33">
        <v>102.14504596527077</v>
      </c>
      <c r="BC55" s="114">
        <v>63.840653728294235</v>
      </c>
      <c r="BD55" s="228">
        <v>16.886</v>
      </c>
      <c r="BE55" s="228">
        <v>19.292</v>
      </c>
      <c r="BF55" s="229">
        <v>6.1918</v>
      </c>
      <c r="BG55" s="229">
        <v>4.387</v>
      </c>
      <c r="BH55" s="228">
        <f t="shared" si="2"/>
        <v>5.842888982202267</v>
      </c>
      <c r="BI55" s="228">
        <v>-20.83237154587647</v>
      </c>
      <c r="BJ55" s="240">
        <v>-155.34872474000076</v>
      </c>
      <c r="BK55" s="240"/>
      <c r="BL55" s="240"/>
      <c r="BM55" s="230">
        <v>17.8</v>
      </c>
      <c r="BN55" s="232"/>
      <c r="BO55" s="232"/>
      <c r="BP55" s="232"/>
      <c r="BQ55" s="254">
        <v>6.016481224782137</v>
      </c>
      <c r="BR55" s="254"/>
      <c r="BS55" s="254">
        <v>5.835848895784458</v>
      </c>
      <c r="BT55" s="255">
        <v>1.791209203304557</v>
      </c>
      <c r="BU55" s="254"/>
      <c r="BV55" s="254">
        <v>1.2714940940866886</v>
      </c>
      <c r="BW55" s="254">
        <v>0.8940020916319263</v>
      </c>
      <c r="BX55" s="254">
        <v>0.3037733421889562</v>
      </c>
      <c r="BY55" s="256">
        <v>36.90865043904283</v>
      </c>
      <c r="BZ55" s="254">
        <v>0.10192369675093368</v>
      </c>
      <c r="CA55" s="255">
        <v>251.48084173721892</v>
      </c>
      <c r="CB55" s="254" t="s">
        <v>316</v>
      </c>
      <c r="CC55" s="201"/>
      <c r="CD55" s="201"/>
      <c r="CE55" s="201"/>
      <c r="CF55" s="42" t="s">
        <v>193</v>
      </c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2:115" ht="15" thickBot="1">
      <c r="B56" s="94" t="s">
        <v>194</v>
      </c>
      <c r="C56" s="94"/>
      <c r="D56" s="89">
        <v>40745</v>
      </c>
      <c r="E56" s="289" t="s">
        <v>211</v>
      </c>
      <c r="F56" s="89" t="s">
        <v>211</v>
      </c>
      <c r="G56" s="90" t="s">
        <v>94</v>
      </c>
      <c r="H56" s="90" t="s">
        <v>132</v>
      </c>
      <c r="I56" s="45">
        <v>1</v>
      </c>
      <c r="J56" s="45">
        <v>1</v>
      </c>
      <c r="K56" s="98">
        <v>68.71628</v>
      </c>
      <c r="L56" s="98">
        <v>158.68324</v>
      </c>
      <c r="M56" s="98"/>
      <c r="N56" s="98"/>
      <c r="O56" s="98"/>
      <c r="P56" s="58">
        <v>17</v>
      </c>
      <c r="Q56" s="59">
        <v>89.1</v>
      </c>
      <c r="R56" s="58">
        <v>6.75</v>
      </c>
      <c r="S56" s="59">
        <v>74</v>
      </c>
      <c r="T56" s="58">
        <v>7.75</v>
      </c>
      <c r="U56" s="58">
        <v>752.3</v>
      </c>
      <c r="V56" s="60">
        <v>3.97</v>
      </c>
      <c r="W56" s="60">
        <v>5.31</v>
      </c>
      <c r="X56" s="61"/>
      <c r="Y56" s="60"/>
      <c r="Z56" s="60"/>
      <c r="AA56" s="61">
        <f>AVERAGE(1176.1,1187,1280.4)</f>
        <v>1214.5</v>
      </c>
      <c r="AB56" s="60">
        <v>7.924865160577469</v>
      </c>
      <c r="AC56" s="60">
        <v>18.11670832869937</v>
      </c>
      <c r="AD56" s="60">
        <v>6.765</v>
      </c>
      <c r="AE56" s="67">
        <v>4.792</v>
      </c>
      <c r="AF56" s="60">
        <f t="shared" si="3"/>
        <v>3.109348914858097</v>
      </c>
      <c r="AG56" s="275">
        <v>0.2657</v>
      </c>
      <c r="AH56" s="275">
        <v>0.231865</v>
      </c>
      <c r="AI56" s="60">
        <f t="shared" si="4"/>
        <v>20.667198585383737</v>
      </c>
      <c r="AJ56" s="60">
        <v>7.8302</v>
      </c>
      <c r="AK56" s="60">
        <v>2.9939</v>
      </c>
      <c r="AL56" s="60"/>
      <c r="AM56" s="60"/>
      <c r="AN56" s="151">
        <v>14.9</v>
      </c>
      <c r="AO56" s="88">
        <v>-0.0162595118702459</v>
      </c>
      <c r="AP56" s="88">
        <v>-0.0167697982482365</v>
      </c>
      <c r="AQ56" s="88">
        <v>-0.0189244365549432</v>
      </c>
      <c r="AR56" s="67">
        <v>0.859180764671105</v>
      </c>
      <c r="AS56" s="148">
        <v>1.44341632108886</v>
      </c>
      <c r="AT56" s="61">
        <v>28</v>
      </c>
      <c r="AU56" s="61">
        <v>0</v>
      </c>
      <c r="AV56" s="67">
        <v>0.31</v>
      </c>
      <c r="AW56" s="117">
        <v>0.84</v>
      </c>
      <c r="AX56" s="61">
        <v>1712.3287671232893</v>
      </c>
      <c r="AY56" s="61">
        <v>178.75383043922383</v>
      </c>
      <c r="AZ56" s="61">
        <v>476.99214365881033</v>
      </c>
      <c r="BA56" s="61">
        <v>76.60878447395308</v>
      </c>
      <c r="BB56" s="61">
        <v>140.44943820224768</v>
      </c>
      <c r="BC56" s="178">
        <v>12.768130745658846</v>
      </c>
      <c r="BD56" s="233">
        <v>17.075</v>
      </c>
      <c r="BE56" s="233">
        <v>16.76</v>
      </c>
      <c r="BF56" s="234">
        <v>6.9961</v>
      </c>
      <c r="BG56" s="233">
        <v>3.471</v>
      </c>
      <c r="BH56" s="233">
        <f t="shared" si="2"/>
        <v>4.836265919583768</v>
      </c>
      <c r="BI56" s="234">
        <v>-21.922351413780795</v>
      </c>
      <c r="BJ56" s="235">
        <v>-167.4381752600002</v>
      </c>
      <c r="BK56" s="235"/>
      <c r="BL56" s="241"/>
      <c r="BM56" s="241">
        <v>38.2</v>
      </c>
      <c r="BN56" s="237"/>
      <c r="BO56" s="237"/>
      <c r="BP56" s="237"/>
      <c r="BQ56" s="257">
        <v>5.815399776811181</v>
      </c>
      <c r="BR56" s="257"/>
      <c r="BS56" s="259">
        <v>11.587868288935386</v>
      </c>
      <c r="BT56" s="258">
        <v>1.70781530351867</v>
      </c>
      <c r="BU56" s="257"/>
      <c r="BV56" s="257">
        <v>1.1845912524227749</v>
      </c>
      <c r="BW56" s="257">
        <v>2.266221571897853</v>
      </c>
      <c r="BX56" s="257">
        <v>0.3708144090257681</v>
      </c>
      <c r="BY56" s="259">
        <v>58.90681936222771</v>
      </c>
      <c r="BZ56" s="257">
        <v>0.18058303108934554</v>
      </c>
      <c r="CA56" s="258">
        <v>78.62876804422439</v>
      </c>
      <c r="CB56" s="257" t="s">
        <v>316</v>
      </c>
      <c r="CC56" s="202"/>
      <c r="CD56" s="202"/>
      <c r="CE56" s="202"/>
      <c r="CF56" s="94" t="s">
        <v>194</v>
      </c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2:115" ht="13.5">
      <c r="B57" s="152" t="s">
        <v>195</v>
      </c>
      <c r="C57" s="152"/>
      <c r="D57" s="153">
        <v>40745</v>
      </c>
      <c r="E57" s="290" t="s">
        <v>212</v>
      </c>
      <c r="F57" s="262" t="s">
        <v>239</v>
      </c>
      <c r="G57" s="154" t="s">
        <v>242</v>
      </c>
      <c r="H57" s="154" t="s">
        <v>132</v>
      </c>
      <c r="I57" s="155">
        <v>2</v>
      </c>
      <c r="J57" s="155">
        <v>2</v>
      </c>
      <c r="K57" s="156">
        <v>68.45914</v>
      </c>
      <c r="L57" s="156">
        <v>160.79173</v>
      </c>
      <c r="M57" s="156"/>
      <c r="N57" s="156"/>
      <c r="O57" s="156"/>
      <c r="P57" s="157">
        <v>16.8</v>
      </c>
      <c r="Q57" s="158">
        <v>87.8</v>
      </c>
      <c r="R57" s="157">
        <v>8.5</v>
      </c>
      <c r="S57" s="158">
        <v>34.4</v>
      </c>
      <c r="T57" s="157">
        <v>7.2</v>
      </c>
      <c r="U57" s="157">
        <v>753.2</v>
      </c>
      <c r="V57" s="159">
        <v>0.22</v>
      </c>
      <c r="W57" s="159">
        <v>3.09</v>
      </c>
      <c r="X57" s="160"/>
      <c r="Y57" s="172"/>
      <c r="Z57" s="172"/>
      <c r="AA57" s="160">
        <f>AVERAGE(1732.2,1804.6,1747.3)</f>
        <v>1761.3666666666668</v>
      </c>
      <c r="AB57" s="159"/>
      <c r="AC57" s="159"/>
      <c r="AD57" s="159">
        <v>3.548</v>
      </c>
      <c r="AE57" s="161">
        <v>7.78</v>
      </c>
      <c r="AF57" s="159">
        <f t="shared" si="3"/>
        <v>3.6760925449871467</v>
      </c>
      <c r="AG57" s="272">
        <v>0.4586</v>
      </c>
      <c r="AH57" s="272">
        <v>0.42282200000000003</v>
      </c>
      <c r="AI57" s="159">
        <f t="shared" si="4"/>
        <v>18.40017785261883</v>
      </c>
      <c r="AJ57" s="159">
        <v>17.7331</v>
      </c>
      <c r="AK57" s="159">
        <v>7.1393</v>
      </c>
      <c r="AL57" s="159"/>
      <c r="AM57" s="159"/>
      <c r="AN57" s="172">
        <v>28.6</v>
      </c>
      <c r="AO57" s="162">
        <v>-0.0142698487989918</v>
      </c>
      <c r="AP57" s="162">
        <v>-0.014603192353587</v>
      </c>
      <c r="AQ57" s="162">
        <v>-0.0178658046486844</v>
      </c>
      <c r="AR57" s="161">
        <v>0.798724103369319</v>
      </c>
      <c r="AS57" s="164">
        <v>1.4056831919089</v>
      </c>
      <c r="AT57" s="160">
        <v>15</v>
      </c>
      <c r="AU57" s="160">
        <v>0</v>
      </c>
      <c r="AV57" s="161">
        <v>0.3</v>
      </c>
      <c r="AW57" s="165">
        <v>1.09</v>
      </c>
      <c r="AX57" s="160">
        <v>2054.7945205479423</v>
      </c>
      <c r="AY57" s="160">
        <v>127.68130745658773</v>
      </c>
      <c r="AZ57" s="160">
        <v>1031.1447811447808</v>
      </c>
      <c r="BA57" s="160">
        <v>63.840653728294235</v>
      </c>
      <c r="BB57" s="160">
        <v>102.14504596527077</v>
      </c>
      <c r="BC57" s="179">
        <v>102.14504596527077</v>
      </c>
      <c r="BD57" s="220">
        <v>3.194</v>
      </c>
      <c r="BE57" s="220">
        <v>32.584</v>
      </c>
      <c r="BF57" s="221">
        <v>10.5444</v>
      </c>
      <c r="BG57" s="220">
        <v>4.443</v>
      </c>
      <c r="BH57" s="220">
        <f t="shared" si="2"/>
        <v>3.3930806873790833</v>
      </c>
      <c r="BI57" s="221">
        <v>-21.018222531238838</v>
      </c>
      <c r="BJ57" s="222">
        <v>-160.92559136</v>
      </c>
      <c r="BK57" s="222"/>
      <c r="BL57" s="222"/>
      <c r="BM57" s="222">
        <v>18.4</v>
      </c>
      <c r="BN57" s="223"/>
      <c r="BO57" s="223"/>
      <c r="BP57" s="223"/>
      <c r="BQ57" s="248">
        <v>2.4955555018763897</v>
      </c>
      <c r="BR57" s="248"/>
      <c r="BS57" s="248">
        <v>4.312584443201648</v>
      </c>
      <c r="BT57" s="249">
        <v>198.21011026951658</v>
      </c>
      <c r="BU57" s="248"/>
      <c r="BV57" s="248">
        <v>0.9233178071582775</v>
      </c>
      <c r="BW57" s="248">
        <v>1.3330290652864538</v>
      </c>
      <c r="BX57" s="248">
        <v>0.4330755601553265</v>
      </c>
      <c r="BY57" s="250">
        <v>30.505952940635137</v>
      </c>
      <c r="BZ57" s="248">
        <v>0.2410557302632556</v>
      </c>
      <c r="CA57" s="248" t="s">
        <v>316</v>
      </c>
      <c r="CB57" s="248" t="s">
        <v>316</v>
      </c>
      <c r="CC57" s="199"/>
      <c r="CD57" s="199"/>
      <c r="CE57" s="199"/>
      <c r="CF57" s="152" t="s">
        <v>195</v>
      </c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2:115" ht="13.5">
      <c r="B58" s="42" t="s">
        <v>196</v>
      </c>
      <c r="C58" s="42"/>
      <c r="D58" s="19">
        <v>40745</v>
      </c>
      <c r="E58" s="291" t="s">
        <v>239</v>
      </c>
      <c r="F58" s="263" t="s">
        <v>212</v>
      </c>
      <c r="G58" s="13" t="s">
        <v>244</v>
      </c>
      <c r="H58" s="13" t="s">
        <v>132</v>
      </c>
      <c r="I58" s="41">
        <v>2</v>
      </c>
      <c r="J58" s="41">
        <v>2</v>
      </c>
      <c r="K58" s="54">
        <v>68.45548</v>
      </c>
      <c r="L58" s="54">
        <v>160.80789</v>
      </c>
      <c r="M58" s="54"/>
      <c r="N58" s="54"/>
      <c r="O58" s="54"/>
      <c r="P58" s="57">
        <v>17</v>
      </c>
      <c r="Q58" s="56">
        <v>94.2</v>
      </c>
      <c r="R58" s="55">
        <v>9.1</v>
      </c>
      <c r="S58" s="56">
        <v>37.9</v>
      </c>
      <c r="T58" s="55">
        <v>7.39</v>
      </c>
      <c r="U58" s="57">
        <v>753.1</v>
      </c>
      <c r="V58" s="21">
        <v>4.49</v>
      </c>
      <c r="W58" s="21">
        <v>2.55</v>
      </c>
      <c r="X58" s="33"/>
      <c r="Y58" s="21"/>
      <c r="Z58" s="21"/>
      <c r="AA58" s="33">
        <f>AVERAGE(1260.1,1285.9,1330.7)</f>
        <v>1292.2333333333333</v>
      </c>
      <c r="AB58" s="21"/>
      <c r="AC58" s="21"/>
      <c r="AD58" s="21">
        <v>2.466</v>
      </c>
      <c r="AE58" s="66">
        <v>4.019</v>
      </c>
      <c r="AF58" s="21">
        <f t="shared" si="3"/>
        <v>3.0604628016919633</v>
      </c>
      <c r="AG58" s="274">
        <v>0.22</v>
      </c>
      <c r="AH58" s="274">
        <v>0.194878</v>
      </c>
      <c r="AI58" s="21">
        <f t="shared" si="4"/>
        <v>20.623159104670616</v>
      </c>
      <c r="AJ58" s="21">
        <v>6.909</v>
      </c>
      <c r="AK58" s="21">
        <v>2.7636</v>
      </c>
      <c r="AL58" s="21"/>
      <c r="AM58" s="21"/>
      <c r="AN58" s="31">
        <v>12.3</v>
      </c>
      <c r="AO58" s="87">
        <v>-0.0157604655118407</v>
      </c>
      <c r="AP58" s="87">
        <v>-0.0156438665481313</v>
      </c>
      <c r="AQ58" s="87">
        <v>-0.0190180549022735</v>
      </c>
      <c r="AR58" s="66">
        <v>0.828710695853372</v>
      </c>
      <c r="AS58" s="112">
        <v>1.45558006860802</v>
      </c>
      <c r="AT58" s="33">
        <v>13</v>
      </c>
      <c r="AU58" s="33">
        <v>0</v>
      </c>
      <c r="AV58" s="66">
        <v>0.25</v>
      </c>
      <c r="AW58" s="68">
        <v>0.89</v>
      </c>
      <c r="AX58" s="33">
        <v>1712.3287671232845</v>
      </c>
      <c r="AY58" s="33">
        <v>574.565883554648</v>
      </c>
      <c r="AZ58" s="33">
        <v>547.1380471380476</v>
      </c>
      <c r="BA58" s="33">
        <v>63.840653728294235</v>
      </c>
      <c r="BB58" s="33">
        <v>38.30439223697689</v>
      </c>
      <c r="BC58" s="114">
        <v>0</v>
      </c>
      <c r="BD58" s="228">
        <v>1.647</v>
      </c>
      <c r="BE58" s="228">
        <v>23.475</v>
      </c>
      <c r="BF58" s="229">
        <v>7.416</v>
      </c>
      <c r="BG58" s="228">
        <v>2.553</v>
      </c>
      <c r="BH58" s="228">
        <f t="shared" si="2"/>
        <v>3.3875404530744335</v>
      </c>
      <c r="BI58" s="228">
        <v>-20.7491512674045</v>
      </c>
      <c r="BJ58" s="230">
        <v>-157.91289572000005</v>
      </c>
      <c r="BK58" s="230"/>
      <c r="BL58" s="230"/>
      <c r="BM58" s="230">
        <v>13.3</v>
      </c>
      <c r="BN58" s="232"/>
      <c r="BO58" s="232"/>
      <c r="BP58" s="232"/>
      <c r="BQ58" s="254">
        <v>3.628343548323029</v>
      </c>
      <c r="BR58" s="254"/>
      <c r="BS58" s="254">
        <v>4.575522791052537</v>
      </c>
      <c r="BT58" s="255">
        <v>70.01846647811227</v>
      </c>
      <c r="BU58" s="254"/>
      <c r="BV58" s="254">
        <v>0.9784376248063666</v>
      </c>
      <c r="BW58" s="254">
        <v>1.518528165632164</v>
      </c>
      <c r="BX58" s="254">
        <v>0.36458140322636295</v>
      </c>
      <c r="BY58" s="256">
        <v>27.15420118377172</v>
      </c>
      <c r="BZ58" s="254">
        <v>0.25655495906097625</v>
      </c>
      <c r="CA58" s="254">
        <v>0.14655442539513297</v>
      </c>
      <c r="CB58" s="254" t="s">
        <v>316</v>
      </c>
      <c r="CC58" s="201"/>
      <c r="CD58" s="201"/>
      <c r="CE58" s="201"/>
      <c r="CF58" s="42" t="s">
        <v>196</v>
      </c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2:115" ht="13.5">
      <c r="B59" s="42" t="s">
        <v>197</v>
      </c>
      <c r="C59" s="42"/>
      <c r="D59" s="73">
        <v>40746</v>
      </c>
      <c r="E59" s="70" t="s">
        <v>214</v>
      </c>
      <c r="F59" s="44" t="s">
        <v>214</v>
      </c>
      <c r="G59" s="13" t="s">
        <v>60</v>
      </c>
      <c r="H59" s="13" t="s">
        <v>132</v>
      </c>
      <c r="I59" s="41">
        <v>2</v>
      </c>
      <c r="J59" s="41">
        <v>3</v>
      </c>
      <c r="K59" s="54">
        <v>69.48298</v>
      </c>
      <c r="L59" s="54">
        <v>161.85168</v>
      </c>
      <c r="M59" s="54"/>
      <c r="N59" s="54"/>
      <c r="O59" s="54"/>
      <c r="P59" s="55">
        <v>15</v>
      </c>
      <c r="Q59" s="56">
        <v>100</v>
      </c>
      <c r="R59" s="55">
        <v>10.11</v>
      </c>
      <c r="S59" s="56">
        <v>17.8</v>
      </c>
      <c r="T59" s="55">
        <v>7</v>
      </c>
      <c r="U59" s="55">
        <v>753.1</v>
      </c>
      <c r="V59" s="21">
        <v>1.15</v>
      </c>
      <c r="W59" s="21">
        <v>0.82</v>
      </c>
      <c r="X59" s="33"/>
      <c r="Y59" s="21"/>
      <c r="Z59" s="21"/>
      <c r="AA59" s="33"/>
      <c r="AB59" s="21"/>
      <c r="AC59" s="21"/>
      <c r="AD59" s="21"/>
      <c r="AE59" s="66">
        <v>3.182</v>
      </c>
      <c r="AF59" s="21">
        <f t="shared" si="3"/>
        <v>2.4512884978001255</v>
      </c>
      <c r="AG59" s="274">
        <v>0.2987</v>
      </c>
      <c r="AH59" s="274">
        <v>0.27064</v>
      </c>
      <c r="AI59" s="21">
        <f t="shared" si="4"/>
        <v>11.757315991723322</v>
      </c>
      <c r="AJ59" s="21">
        <v>3.4545</v>
      </c>
      <c r="AK59" s="21">
        <v>1.1515</v>
      </c>
      <c r="AL59" s="21"/>
      <c r="AM59" s="21"/>
      <c r="AN59" s="31">
        <v>7.8</v>
      </c>
      <c r="AO59" s="87">
        <v>-0.0184846280983723</v>
      </c>
      <c r="AP59" s="87">
        <v>-0.0186647775361332</v>
      </c>
      <c r="AQ59" s="87">
        <v>-0.0203159190788439</v>
      </c>
      <c r="AR59" s="66">
        <v>0.909859309176979</v>
      </c>
      <c r="AS59" s="112">
        <v>1.41628771895756</v>
      </c>
      <c r="AT59" s="33">
        <v>20</v>
      </c>
      <c r="AU59" s="33">
        <v>0</v>
      </c>
      <c r="AV59" s="66">
        <v>0.15</v>
      </c>
      <c r="AW59" s="68">
        <v>0.52</v>
      </c>
      <c r="AX59" s="33">
        <v>1369.8630136986314</v>
      </c>
      <c r="AY59" s="33">
        <v>242.59448416751735</v>
      </c>
      <c r="AZ59" s="33">
        <v>589.2255892255886</v>
      </c>
      <c r="BA59" s="33">
        <v>63.840653728294235</v>
      </c>
      <c r="BB59" s="33">
        <v>89.37691521961192</v>
      </c>
      <c r="BC59" s="114">
        <v>63.840653728294235</v>
      </c>
      <c r="BD59" s="228">
        <v>6.92</v>
      </c>
      <c r="BE59" s="228">
        <v>21.14</v>
      </c>
      <c r="BF59" s="229">
        <v>6.3834</v>
      </c>
      <c r="BG59" s="228">
        <v>0</v>
      </c>
      <c r="BH59" s="228">
        <f t="shared" si="2"/>
        <v>4.39577654541467</v>
      </c>
      <c r="BI59" s="229">
        <v>-19.20104830774723</v>
      </c>
      <c r="BJ59" s="230">
        <v>-146.21303392000027</v>
      </c>
      <c r="BK59" s="240"/>
      <c r="BL59" s="230"/>
      <c r="BM59" s="230">
        <v>8.8</v>
      </c>
      <c r="BN59" s="232"/>
      <c r="BO59" s="232"/>
      <c r="BP59" s="232"/>
      <c r="BQ59" s="254">
        <v>2.2085437098611282</v>
      </c>
      <c r="BR59" s="254"/>
      <c r="BS59" s="254">
        <v>1.9325704925923197</v>
      </c>
      <c r="BT59" s="255">
        <v>2.014537974951968</v>
      </c>
      <c r="BU59" s="254"/>
      <c r="BV59" s="254">
        <v>0.9246212327247025</v>
      </c>
      <c r="BW59" s="254">
        <v>0.6684203497830516</v>
      </c>
      <c r="BX59" s="254">
        <v>0.22667866357493272</v>
      </c>
      <c r="BY59" s="256">
        <v>14.354811259493902</v>
      </c>
      <c r="BZ59" s="254">
        <v>0.17105922680793906</v>
      </c>
      <c r="CA59" s="254" t="s">
        <v>316</v>
      </c>
      <c r="CB59" s="254" t="s">
        <v>316</v>
      </c>
      <c r="CC59" s="201"/>
      <c r="CD59" s="201"/>
      <c r="CE59" s="201"/>
      <c r="CF59" s="42" t="s">
        <v>197</v>
      </c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2:115" ht="13.5">
      <c r="B60" s="42" t="s">
        <v>198</v>
      </c>
      <c r="C60" s="42"/>
      <c r="D60" s="73">
        <v>40746</v>
      </c>
      <c r="E60" s="70" t="s">
        <v>219</v>
      </c>
      <c r="F60" s="44" t="s">
        <v>220</v>
      </c>
      <c r="G60" s="13" t="s">
        <v>215</v>
      </c>
      <c r="H60" s="13" t="s">
        <v>132</v>
      </c>
      <c r="I60" s="41">
        <v>1</v>
      </c>
      <c r="J60" s="41">
        <v>1</v>
      </c>
      <c r="K60" s="54">
        <v>69.21184</v>
      </c>
      <c r="L60" s="54">
        <v>161.4352</v>
      </c>
      <c r="M60" s="54"/>
      <c r="N60" s="54"/>
      <c r="O60" s="54"/>
      <c r="P60" s="55">
        <v>16.9</v>
      </c>
      <c r="Q60" s="56">
        <v>96.9</v>
      </c>
      <c r="R60" s="55">
        <v>9.29</v>
      </c>
      <c r="S60" s="56">
        <v>56.7</v>
      </c>
      <c r="T60" s="55">
        <v>7.59</v>
      </c>
      <c r="U60" s="55">
        <v>752.5</v>
      </c>
      <c r="V60" s="21">
        <v>4.49</v>
      </c>
      <c r="W60" s="21">
        <v>4.02</v>
      </c>
      <c r="X60" s="33"/>
      <c r="Y60" s="21"/>
      <c r="Z60" s="21"/>
      <c r="AA60" s="33">
        <f>AVERAGE(1221.9,1223.6)</f>
        <v>1222.75</v>
      </c>
      <c r="AB60" s="21"/>
      <c r="AC60" s="21"/>
      <c r="AD60" s="21"/>
      <c r="AE60" s="66">
        <v>5.084</v>
      </c>
      <c r="AF60" s="21">
        <f t="shared" si="3"/>
        <v>3.277101556594316</v>
      </c>
      <c r="AG60" s="274">
        <v>0.312</v>
      </c>
      <c r="AH60" s="274">
        <v>0.274592</v>
      </c>
      <c r="AI60" s="21">
        <f t="shared" si="4"/>
        <v>18.51474187157674</v>
      </c>
      <c r="AJ60" s="21">
        <v>9.3519862745098</v>
      </c>
      <c r="AK60" s="21">
        <v>3.8247862745098</v>
      </c>
      <c r="AL60" s="21"/>
      <c r="AM60" s="21"/>
      <c r="AN60" s="31">
        <v>16.6607843137255</v>
      </c>
      <c r="AO60" s="87">
        <v>-0.0155602890462044</v>
      </c>
      <c r="AP60" s="87">
        <v>-0.0158580831708786</v>
      </c>
      <c r="AQ60" s="87">
        <v>-0.0181534997063719</v>
      </c>
      <c r="AR60" s="66">
        <v>0.857150923947885</v>
      </c>
      <c r="AS60" s="112">
        <v>1.42620182115369</v>
      </c>
      <c r="AT60" s="33">
        <v>12</v>
      </c>
      <c r="AU60" s="33">
        <v>0</v>
      </c>
      <c r="AV60" s="66">
        <v>0.19</v>
      </c>
      <c r="AW60" s="68">
        <v>0.59</v>
      </c>
      <c r="AX60" s="33">
        <v>684.9315068493133</v>
      </c>
      <c r="AY60" s="33">
        <v>268.1307456588354</v>
      </c>
      <c r="AZ60" s="33">
        <v>420.87542087542124</v>
      </c>
      <c r="BA60" s="33">
        <v>12.768130745658846</v>
      </c>
      <c r="BB60" s="33">
        <v>25.536261491317692</v>
      </c>
      <c r="BC60" s="114">
        <v>0</v>
      </c>
      <c r="BD60" s="228">
        <v>20.622</v>
      </c>
      <c r="BE60" s="228">
        <v>16.786</v>
      </c>
      <c r="BF60" s="229">
        <v>6.681</v>
      </c>
      <c r="BG60" s="228">
        <v>4.254</v>
      </c>
      <c r="BH60" s="228">
        <f t="shared" si="2"/>
        <v>5.599161802125431</v>
      </c>
      <c r="BI60" s="229">
        <v>-21.553606322741874</v>
      </c>
      <c r="BJ60" s="240">
        <v>-163.9825874600001</v>
      </c>
      <c r="BK60" s="240"/>
      <c r="BL60" s="230"/>
      <c r="BM60" s="230">
        <v>27.8</v>
      </c>
      <c r="BN60" s="232"/>
      <c r="BO60" s="232"/>
      <c r="BP60" s="232"/>
      <c r="BQ60" s="254">
        <v>6.1317375468063435</v>
      </c>
      <c r="BR60" s="254"/>
      <c r="BS60" s="254">
        <v>8.327679428749196</v>
      </c>
      <c r="BT60" s="255">
        <v>25.890987436752106</v>
      </c>
      <c r="BU60" s="254"/>
      <c r="BV60" s="254">
        <v>1.132092146850786</v>
      </c>
      <c r="BW60" s="254">
        <v>1.8281965597364813</v>
      </c>
      <c r="BX60" s="254">
        <v>0.4072605684423038</v>
      </c>
      <c r="BY60" s="256">
        <v>44.49574082286529</v>
      </c>
      <c r="BZ60" s="254">
        <v>0.16753597754697816</v>
      </c>
      <c r="CA60" s="255">
        <v>170.89453894948736</v>
      </c>
      <c r="CB60" s="254" t="s">
        <v>316</v>
      </c>
      <c r="CC60" s="201"/>
      <c r="CD60" s="201"/>
      <c r="CE60" s="201"/>
      <c r="CF60" s="42" t="s">
        <v>198</v>
      </c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ht="15" thickBot="1">
      <c r="A61" s="46"/>
      <c r="B61" s="94" t="s">
        <v>199</v>
      </c>
      <c r="C61" s="94"/>
      <c r="D61" s="95">
        <v>40747</v>
      </c>
      <c r="E61" s="190" t="s">
        <v>218</v>
      </c>
      <c r="F61" s="96" t="s">
        <v>218</v>
      </c>
      <c r="G61" s="97" t="s">
        <v>37</v>
      </c>
      <c r="H61" s="97" t="s">
        <v>132</v>
      </c>
      <c r="I61" s="45">
        <v>1</v>
      </c>
      <c r="J61" s="45">
        <v>1</v>
      </c>
      <c r="K61" s="98">
        <v>68.74174</v>
      </c>
      <c r="L61" s="98">
        <v>161.28226</v>
      </c>
      <c r="M61" s="98"/>
      <c r="N61" s="98"/>
      <c r="O61" s="98"/>
      <c r="P61" s="58">
        <v>16.9</v>
      </c>
      <c r="Q61" s="59">
        <v>92.8</v>
      </c>
      <c r="R61" s="58">
        <v>8.98</v>
      </c>
      <c r="S61" s="59">
        <v>69</v>
      </c>
      <c r="T61" s="58">
        <v>7.69</v>
      </c>
      <c r="U61" s="58">
        <v>749.2</v>
      </c>
      <c r="V61" s="60">
        <v>0.58</v>
      </c>
      <c r="W61" s="60">
        <v>12.23</v>
      </c>
      <c r="X61" s="61"/>
      <c r="Y61" s="60"/>
      <c r="Z61" s="60"/>
      <c r="AA61" s="61">
        <f>AVERAGE(1193,1216.4)</f>
        <v>1204.7</v>
      </c>
      <c r="AB61" s="60">
        <v>8.292924097314424</v>
      </c>
      <c r="AC61" s="60">
        <v>18.990779235818213</v>
      </c>
      <c r="AD61" s="60"/>
      <c r="AE61" s="67">
        <v>4.489</v>
      </c>
      <c r="AF61" s="60">
        <f t="shared" si="3"/>
        <v>3.141011361104923</v>
      </c>
      <c r="AG61" s="275">
        <v>0.2358</v>
      </c>
      <c r="AH61" s="275">
        <v>0.15963100000000002</v>
      </c>
      <c r="AI61" s="60">
        <f t="shared" si="4"/>
        <v>28.121104296784456</v>
      </c>
      <c r="AJ61" s="60">
        <v>7.3696</v>
      </c>
      <c r="AK61" s="60">
        <v>2.9939</v>
      </c>
      <c r="AL61" s="60"/>
      <c r="AM61" s="60"/>
      <c r="AN61" s="151">
        <v>14.1</v>
      </c>
      <c r="AO61" s="88">
        <v>-0.0162287214976804</v>
      </c>
      <c r="AP61" s="88">
        <v>-0.016581414188186</v>
      </c>
      <c r="AQ61" s="88">
        <v>-0.0184796257187814</v>
      </c>
      <c r="AR61" s="67">
        <v>0.878195356585965</v>
      </c>
      <c r="AS61" s="148">
        <v>1.4199662614391</v>
      </c>
      <c r="AT61" s="61">
        <v>17</v>
      </c>
      <c r="AU61" s="61">
        <v>0</v>
      </c>
      <c r="AV61" s="67">
        <v>0.1</v>
      </c>
      <c r="AW61" s="117">
        <v>0.43</v>
      </c>
      <c r="AX61" s="99"/>
      <c r="AY61" s="99"/>
      <c r="AZ61" s="99"/>
      <c r="BA61" s="99"/>
      <c r="BB61" s="99"/>
      <c r="BC61" s="103"/>
      <c r="BD61" s="233">
        <v>42.107</v>
      </c>
      <c r="BE61" s="233">
        <v>34.062</v>
      </c>
      <c r="BF61" s="234">
        <v>6.5537</v>
      </c>
      <c r="BG61" s="233">
        <v>4.317</v>
      </c>
      <c r="BH61" s="233">
        <f t="shared" si="2"/>
        <v>11.622289698948684</v>
      </c>
      <c r="BI61" s="234">
        <v>-21.601358911103173</v>
      </c>
      <c r="BJ61" s="241">
        <v>-158.54292032000012</v>
      </c>
      <c r="BK61" s="241"/>
      <c r="BL61" s="241"/>
      <c r="BM61" s="241">
        <v>36.1</v>
      </c>
      <c r="BN61" s="237"/>
      <c r="BO61" s="237"/>
      <c r="BP61" s="237"/>
      <c r="BQ61" s="257">
        <v>7.393280485297563</v>
      </c>
      <c r="BR61" s="257"/>
      <c r="BS61" s="259">
        <v>10.806212879976753</v>
      </c>
      <c r="BT61" s="258">
        <v>10.228938342502914</v>
      </c>
      <c r="BU61" s="257"/>
      <c r="BV61" s="257">
        <v>1.2026229168597815</v>
      </c>
      <c r="BW61" s="257">
        <v>2.124149516857047</v>
      </c>
      <c r="BX61" s="257">
        <v>0.38461834905395614</v>
      </c>
      <c r="BY61" s="259">
        <v>55.216631659371544</v>
      </c>
      <c r="BZ61" s="257">
        <v>0.15984399762265833</v>
      </c>
      <c r="CA61" s="258">
        <v>251.219711650878</v>
      </c>
      <c r="CB61" s="257" t="s">
        <v>316</v>
      </c>
      <c r="CC61" s="202"/>
      <c r="CD61" s="202"/>
      <c r="CE61" s="202"/>
      <c r="CF61" s="94" t="s">
        <v>199</v>
      </c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2:84" ht="13.5">
      <c r="B62" s="152" t="s">
        <v>235</v>
      </c>
      <c r="C62" s="152"/>
      <c r="D62" s="181">
        <v>41092</v>
      </c>
      <c r="E62" s="292" t="s">
        <v>335</v>
      </c>
      <c r="F62" s="182" t="s">
        <v>335</v>
      </c>
      <c r="G62" s="183" t="s">
        <v>129</v>
      </c>
      <c r="H62" s="154" t="s">
        <v>132</v>
      </c>
      <c r="I62" s="155">
        <v>3</v>
      </c>
      <c r="J62" s="155">
        <v>2</v>
      </c>
      <c r="K62" s="156">
        <v>68.737</v>
      </c>
      <c r="L62" s="156">
        <v>161.45129</v>
      </c>
      <c r="M62" s="157">
        <v>1</v>
      </c>
      <c r="N62" s="157">
        <v>1.1</v>
      </c>
      <c r="O62" s="157"/>
      <c r="P62" s="157">
        <v>10.5</v>
      </c>
      <c r="Q62" s="158">
        <v>92</v>
      </c>
      <c r="R62" s="157">
        <v>10.25</v>
      </c>
      <c r="S62" s="158">
        <v>51.6</v>
      </c>
      <c r="T62" s="157">
        <v>6.99</v>
      </c>
      <c r="U62" s="157">
        <v>751.5</v>
      </c>
      <c r="V62" s="166">
        <v>9.04</v>
      </c>
      <c r="W62" s="166">
        <v>2.58</v>
      </c>
      <c r="X62" s="176">
        <v>6.636666666666667</v>
      </c>
      <c r="Y62" s="166"/>
      <c r="Z62" s="166"/>
      <c r="AA62" s="176"/>
      <c r="AB62" s="176"/>
      <c r="AC62" s="176"/>
      <c r="AD62" s="166"/>
      <c r="AE62" s="161">
        <v>8.629</v>
      </c>
      <c r="AF62" s="184">
        <v>3.731602734963496</v>
      </c>
      <c r="AG62" s="271">
        <v>0.5148</v>
      </c>
      <c r="AH62" s="272"/>
      <c r="AI62" s="159"/>
      <c r="AJ62" s="159">
        <v>17.5028</v>
      </c>
      <c r="AK62" s="166">
        <v>6.909</v>
      </c>
      <c r="AL62" s="166">
        <v>5.5272</v>
      </c>
      <c r="AM62" s="166">
        <v>3.2242</v>
      </c>
      <c r="AN62" s="166">
        <v>32.2</v>
      </c>
      <c r="AO62" s="185">
        <v>-0.0154919577294079</v>
      </c>
      <c r="AP62" s="185">
        <v>-0.0161426897223897</v>
      </c>
      <c r="AQ62" s="185">
        <v>-0.0189815447178604</v>
      </c>
      <c r="AR62" s="186">
        <v>0.816158956485294</v>
      </c>
      <c r="AS62" s="164">
        <v>1.57040384974226</v>
      </c>
      <c r="AT62" s="187"/>
      <c r="AU62" s="187"/>
      <c r="AV62" s="165">
        <v>0.1999999999999993</v>
      </c>
      <c r="AW62" s="165">
        <v>1.7466666666666664</v>
      </c>
      <c r="AX62" s="160">
        <v>1232.88</v>
      </c>
      <c r="AY62" s="176">
        <v>202.25</v>
      </c>
      <c r="AZ62" s="176">
        <v>224.72</v>
      </c>
      <c r="BA62" s="166"/>
      <c r="BB62" s="176">
        <v>117.98</v>
      </c>
      <c r="BC62" s="166"/>
      <c r="BD62" s="220"/>
      <c r="BE62" s="220"/>
      <c r="BF62" s="221"/>
      <c r="BG62" s="220"/>
      <c r="BH62" s="220"/>
      <c r="BI62" s="242"/>
      <c r="BJ62" s="220"/>
      <c r="BK62" s="220"/>
      <c r="BL62" s="220"/>
      <c r="BM62" s="220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243"/>
      <c r="BY62" s="243"/>
      <c r="BZ62" s="243"/>
      <c r="CA62" s="243"/>
      <c r="CB62" s="243"/>
      <c r="CC62" s="203"/>
      <c r="CD62" s="203"/>
      <c r="CE62" s="203"/>
      <c r="CF62" s="152" t="s">
        <v>235</v>
      </c>
    </row>
    <row r="63" spans="2:84" ht="13.5">
      <c r="B63" s="42" t="s">
        <v>246</v>
      </c>
      <c r="C63" s="42"/>
      <c r="D63" s="100">
        <v>41092</v>
      </c>
      <c r="E63" s="293" t="s">
        <v>336</v>
      </c>
      <c r="F63" s="118" t="s">
        <v>336</v>
      </c>
      <c r="G63" s="71" t="s">
        <v>46</v>
      </c>
      <c r="H63" s="13" t="s">
        <v>133</v>
      </c>
      <c r="I63" s="264">
        <v>3</v>
      </c>
      <c r="J63" s="264">
        <v>1</v>
      </c>
      <c r="K63" s="54">
        <v>68.74126</v>
      </c>
      <c r="L63" s="54">
        <v>161.41454</v>
      </c>
      <c r="M63" s="55"/>
      <c r="N63" s="55"/>
      <c r="O63" s="55"/>
      <c r="P63" s="55">
        <v>2.7</v>
      </c>
      <c r="Q63" s="56">
        <v>95.3</v>
      </c>
      <c r="R63" s="55">
        <v>12.91</v>
      </c>
      <c r="S63" s="56">
        <v>47.9</v>
      </c>
      <c r="T63" s="55">
        <v>6.77</v>
      </c>
      <c r="U63" s="55">
        <v>751.4</v>
      </c>
      <c r="V63" s="29">
        <v>0.3</v>
      </c>
      <c r="W63" s="29">
        <v>0.44</v>
      </c>
      <c r="X63" s="39">
        <v>8.58</v>
      </c>
      <c r="Y63" s="29"/>
      <c r="Z63" s="29"/>
      <c r="AA63" s="39"/>
      <c r="AB63" s="39"/>
      <c r="AC63" s="39"/>
      <c r="AD63" s="29"/>
      <c r="AE63" s="66">
        <v>16.31</v>
      </c>
      <c r="AF63" s="119">
        <v>3.1575720416922137</v>
      </c>
      <c r="AG63" s="269">
        <v>0.6396</v>
      </c>
      <c r="AH63" s="274"/>
      <c r="AI63" s="21"/>
      <c r="AJ63" s="21">
        <v>26.0239</v>
      </c>
      <c r="AK63" s="29">
        <v>9.212</v>
      </c>
      <c r="AL63" s="29">
        <v>7.3696</v>
      </c>
      <c r="AM63" s="29">
        <v>4.3757</v>
      </c>
      <c r="AN63" s="29">
        <v>51.5</v>
      </c>
      <c r="AO63" s="120">
        <v>-0.0160801500728854</v>
      </c>
      <c r="AP63" s="120">
        <v>-0.0169574654605517</v>
      </c>
      <c r="AQ63" s="120">
        <v>-0.0207274359491511</v>
      </c>
      <c r="AR63" s="121">
        <v>0.775790604893604</v>
      </c>
      <c r="AS63" s="112">
        <v>1.4195913095525</v>
      </c>
      <c r="AT63" s="122"/>
      <c r="AU63" s="122"/>
      <c r="AV63" s="68">
        <v>0.11666666666666596</v>
      </c>
      <c r="AW63" s="68">
        <v>0.5833333333333334</v>
      </c>
      <c r="AX63" s="33">
        <v>821.92</v>
      </c>
      <c r="AY63" s="39">
        <v>67.42</v>
      </c>
      <c r="AZ63" s="39">
        <v>0</v>
      </c>
      <c r="BA63" s="29"/>
      <c r="BB63" s="39">
        <v>50.56</v>
      </c>
      <c r="BC63" s="29"/>
      <c r="BD63" s="228"/>
      <c r="BE63" s="228"/>
      <c r="BF63" s="229"/>
      <c r="BG63" s="228"/>
      <c r="BH63" s="228"/>
      <c r="BI63" s="244"/>
      <c r="BJ63" s="228"/>
      <c r="BK63" s="228"/>
      <c r="BL63" s="228"/>
      <c r="BM63" s="228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5"/>
      <c r="CC63" s="204"/>
      <c r="CD63" s="204"/>
      <c r="CE63" s="204"/>
      <c r="CF63" s="42" t="s">
        <v>246</v>
      </c>
    </row>
    <row r="64" spans="2:84" ht="13.5">
      <c r="B64" s="42" t="s">
        <v>247</v>
      </c>
      <c r="C64" s="42"/>
      <c r="D64" s="100">
        <v>41093</v>
      </c>
      <c r="E64" s="293" t="s">
        <v>337</v>
      </c>
      <c r="F64" s="118" t="s">
        <v>337</v>
      </c>
      <c r="G64" s="71" t="s">
        <v>37</v>
      </c>
      <c r="H64" s="13" t="s">
        <v>132</v>
      </c>
      <c r="I64" s="265">
        <v>1</v>
      </c>
      <c r="J64" s="265">
        <v>1</v>
      </c>
      <c r="K64" s="54">
        <v>68.74528</v>
      </c>
      <c r="L64" s="54">
        <v>161.29361</v>
      </c>
      <c r="M64" s="55">
        <v>12.5</v>
      </c>
      <c r="N64" s="55">
        <v>0.5</v>
      </c>
      <c r="O64" s="55">
        <v>7.74</v>
      </c>
      <c r="P64" s="55">
        <v>11.2</v>
      </c>
      <c r="Q64" s="56">
        <v>93.9</v>
      </c>
      <c r="R64" s="55">
        <v>10.32</v>
      </c>
      <c r="S64" s="56">
        <v>79.8</v>
      </c>
      <c r="T64" s="55">
        <v>7.36</v>
      </c>
      <c r="U64" s="55">
        <v>754.8</v>
      </c>
      <c r="V64" s="29">
        <v>3.25</v>
      </c>
      <c r="W64" s="29">
        <v>0.98</v>
      </c>
      <c r="X64" s="39">
        <v>17.000000000000004</v>
      </c>
      <c r="Y64" s="29"/>
      <c r="Z64" s="29"/>
      <c r="AA64" s="39"/>
      <c r="AB64" s="39"/>
      <c r="AC64" s="39"/>
      <c r="AD64" s="29"/>
      <c r="AE64" s="66">
        <v>3.326</v>
      </c>
      <c r="AF64" s="119">
        <v>3.7199485927864697</v>
      </c>
      <c r="AG64" s="269">
        <v>0.1489</v>
      </c>
      <c r="AH64" s="274"/>
      <c r="AI64" s="21"/>
      <c r="AJ64" s="21">
        <v>6.38518039215686</v>
      </c>
      <c r="AK64" s="29">
        <v>2.47008039215686</v>
      </c>
      <c r="AL64" s="29">
        <v>2.00948039215686</v>
      </c>
      <c r="AM64" s="29">
        <v>1.31858039215686</v>
      </c>
      <c r="AN64" s="29">
        <v>12.3725490196078</v>
      </c>
      <c r="AO64" s="120">
        <v>-0.0162805138261579</v>
      </c>
      <c r="AP64" s="120">
        <v>-0.0172022558447635</v>
      </c>
      <c r="AQ64" s="120">
        <v>-0.018952866438486</v>
      </c>
      <c r="AR64" s="121">
        <v>0.859000082071937</v>
      </c>
      <c r="AS64" s="112">
        <v>1.419435098648</v>
      </c>
      <c r="AT64" s="122"/>
      <c r="AU64" s="122"/>
      <c r="AV64" s="68">
        <v>0.3266666666666662</v>
      </c>
      <c r="AW64" s="68">
        <v>0.4833333333333331</v>
      </c>
      <c r="AX64" s="33">
        <v>1198.63</v>
      </c>
      <c r="AY64" s="39">
        <v>129.21</v>
      </c>
      <c r="AZ64" s="39">
        <v>48.15</v>
      </c>
      <c r="BA64" s="29"/>
      <c r="BB64" s="39">
        <v>89.89</v>
      </c>
      <c r="BC64" s="29"/>
      <c r="BD64" s="228"/>
      <c r="BE64" s="228"/>
      <c r="BF64" s="229"/>
      <c r="BG64" s="228"/>
      <c r="BH64" s="228"/>
      <c r="BI64" s="244"/>
      <c r="BJ64" s="228"/>
      <c r="BK64" s="228"/>
      <c r="BL64" s="228"/>
      <c r="BM64" s="228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5"/>
      <c r="CC64" s="204"/>
      <c r="CD64" s="204"/>
      <c r="CE64" s="204"/>
      <c r="CF64" s="42" t="s">
        <v>247</v>
      </c>
    </row>
    <row r="65" spans="2:84" ht="13.5">
      <c r="B65" s="42" t="s">
        <v>248</v>
      </c>
      <c r="C65" s="42"/>
      <c r="D65" s="100">
        <v>41094</v>
      </c>
      <c r="E65" s="293" t="s">
        <v>338</v>
      </c>
      <c r="F65" s="118" t="s">
        <v>338</v>
      </c>
      <c r="G65" s="71" t="s">
        <v>37</v>
      </c>
      <c r="H65" s="13" t="s">
        <v>132</v>
      </c>
      <c r="I65" s="266">
        <v>1</v>
      </c>
      <c r="J65" s="266">
        <v>1</v>
      </c>
      <c r="K65" s="54">
        <v>68.7386</v>
      </c>
      <c r="L65" s="54">
        <v>161.27528</v>
      </c>
      <c r="M65" s="55">
        <v>21</v>
      </c>
      <c r="N65" s="55">
        <v>0.4</v>
      </c>
      <c r="O65" s="55"/>
      <c r="P65" s="55">
        <v>11.3</v>
      </c>
      <c r="Q65" s="56">
        <v>94.1</v>
      </c>
      <c r="R65" s="55">
        <v>10.31</v>
      </c>
      <c r="S65" s="56">
        <v>85.7</v>
      </c>
      <c r="T65" s="55">
        <v>7.37</v>
      </c>
      <c r="U65" s="55">
        <v>755.8</v>
      </c>
      <c r="V65" s="29">
        <v>2.08</v>
      </c>
      <c r="W65" s="29">
        <v>1.05</v>
      </c>
      <c r="X65" s="39">
        <v>31.033333333333335</v>
      </c>
      <c r="Y65" s="29"/>
      <c r="Z65" s="29"/>
      <c r="AA65" s="39"/>
      <c r="AB65" s="39"/>
      <c r="AC65" s="39"/>
      <c r="AD65" s="29"/>
      <c r="AE65" s="66">
        <v>3.755</v>
      </c>
      <c r="AF65" s="119">
        <v>3.1957390146471374</v>
      </c>
      <c r="AG65" s="269">
        <v>0.2619</v>
      </c>
      <c r="AH65" s="274"/>
      <c r="AI65" s="21"/>
      <c r="AJ65" s="21">
        <v>6.2181</v>
      </c>
      <c r="AK65" s="29">
        <v>2.5333</v>
      </c>
      <c r="AL65" s="29">
        <v>2.0727</v>
      </c>
      <c r="AM65" s="29">
        <v>1.3818</v>
      </c>
      <c r="AN65" s="29">
        <v>12</v>
      </c>
      <c r="AO65" s="120">
        <v>-0.0162583053035343</v>
      </c>
      <c r="AP65" s="120">
        <v>-0.0169889123454362</v>
      </c>
      <c r="AQ65" s="120">
        <v>-0.0181758433374818</v>
      </c>
      <c r="AR65" s="121">
        <v>0.894500739341586</v>
      </c>
      <c r="AS65" s="112">
        <v>1.41133503302589</v>
      </c>
      <c r="AT65" s="122"/>
      <c r="AU65" s="122"/>
      <c r="AV65" s="68">
        <v>0.21000000000000027</v>
      </c>
      <c r="AW65" s="68">
        <v>0.9515151515151515</v>
      </c>
      <c r="AX65" s="33">
        <v>821.92</v>
      </c>
      <c r="AY65" s="39">
        <v>84.27</v>
      </c>
      <c r="AZ65" s="39">
        <v>102.15</v>
      </c>
      <c r="BA65" s="29"/>
      <c r="BB65" s="39">
        <v>10.21</v>
      </c>
      <c r="BC65" s="29"/>
      <c r="BD65" s="228"/>
      <c r="BE65" s="228"/>
      <c r="BF65" s="229"/>
      <c r="BG65" s="228"/>
      <c r="BH65" s="228"/>
      <c r="BI65" s="244"/>
      <c r="BJ65" s="228"/>
      <c r="BK65" s="228"/>
      <c r="BL65" s="228"/>
      <c r="BM65" s="228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45"/>
      <c r="CA65" s="245"/>
      <c r="CB65" s="245"/>
      <c r="CC65" s="204"/>
      <c r="CD65" s="204"/>
      <c r="CE65" s="204"/>
      <c r="CF65" s="42" t="s">
        <v>248</v>
      </c>
    </row>
    <row r="66" spans="2:84" ht="15" thickBot="1">
      <c r="B66" s="94" t="s">
        <v>249</v>
      </c>
      <c r="C66" s="94"/>
      <c r="D66" s="188">
        <v>41095</v>
      </c>
      <c r="E66" s="294" t="s">
        <v>339</v>
      </c>
      <c r="F66" s="189" t="s">
        <v>339</v>
      </c>
      <c r="G66" s="191" t="s">
        <v>129</v>
      </c>
      <c r="H66" s="97" t="s">
        <v>132</v>
      </c>
      <c r="I66" s="267">
        <v>3</v>
      </c>
      <c r="J66" s="267">
        <v>2</v>
      </c>
      <c r="K66" s="98">
        <v>68.7349</v>
      </c>
      <c r="L66" s="98">
        <v>161.45593</v>
      </c>
      <c r="M66" s="58">
        <v>16</v>
      </c>
      <c r="N66" s="58">
        <v>1.2</v>
      </c>
      <c r="O66" s="58">
        <v>2.31</v>
      </c>
      <c r="P66" s="58">
        <v>11</v>
      </c>
      <c r="Q66" s="59">
        <v>94.7</v>
      </c>
      <c r="R66" s="58">
        <v>10.47</v>
      </c>
      <c r="S66" s="59">
        <v>49.4</v>
      </c>
      <c r="T66" s="58">
        <v>6.87</v>
      </c>
      <c r="U66" s="58">
        <v>755</v>
      </c>
      <c r="V66" s="105">
        <v>7.58</v>
      </c>
      <c r="W66" s="105">
        <v>2.34</v>
      </c>
      <c r="X66" s="99">
        <v>5.010000000000001</v>
      </c>
      <c r="Y66" s="105"/>
      <c r="Z66" s="105"/>
      <c r="AA66" s="99"/>
      <c r="AB66" s="99"/>
      <c r="AC66" s="99"/>
      <c r="AD66" s="105"/>
      <c r="AE66" s="67">
        <v>9.052</v>
      </c>
      <c r="AF66" s="192">
        <v>3.621125869702718</v>
      </c>
      <c r="AG66" s="270">
        <v>0.6102</v>
      </c>
      <c r="AH66" s="275"/>
      <c r="AI66" s="60"/>
      <c r="AJ66" s="60">
        <v>17.6834274509804</v>
      </c>
      <c r="AK66" s="105">
        <v>6.85932745098039</v>
      </c>
      <c r="AL66" s="105">
        <v>5.70782745098039</v>
      </c>
      <c r="AM66" s="105">
        <v>3.40482745098039</v>
      </c>
      <c r="AN66" s="105">
        <v>32.778431372549</v>
      </c>
      <c r="AO66" s="193">
        <v>-0.0155955058760505</v>
      </c>
      <c r="AP66" s="193">
        <v>-0.0162436148353026</v>
      </c>
      <c r="AQ66" s="193">
        <v>-0.0188088879877949</v>
      </c>
      <c r="AR66" s="194">
        <v>0.829156188615217</v>
      </c>
      <c r="AS66" s="148">
        <v>1.42093205460806</v>
      </c>
      <c r="AT66" s="195"/>
      <c r="AU66" s="195"/>
      <c r="AV66" s="117">
        <v>0.2600000000000004</v>
      </c>
      <c r="AW66" s="117">
        <v>1.2733333333333334</v>
      </c>
      <c r="AX66" s="61">
        <v>1130.14</v>
      </c>
      <c r="AY66" s="99">
        <v>337.08</v>
      </c>
      <c r="AZ66" s="99">
        <v>63.84</v>
      </c>
      <c r="BA66" s="105"/>
      <c r="BB66" s="99">
        <v>296.22</v>
      </c>
      <c r="BC66" s="105"/>
      <c r="BD66" s="233"/>
      <c r="BE66" s="233"/>
      <c r="BF66" s="234"/>
      <c r="BG66" s="233"/>
      <c r="BH66" s="233"/>
      <c r="BI66" s="246"/>
      <c r="BJ66" s="233"/>
      <c r="BK66" s="233"/>
      <c r="BL66" s="233"/>
      <c r="BM66" s="233"/>
      <c r="BN66" s="247"/>
      <c r="BO66" s="247"/>
      <c r="BP66" s="247"/>
      <c r="BQ66" s="247"/>
      <c r="BR66" s="247"/>
      <c r="BS66" s="247"/>
      <c r="BT66" s="247"/>
      <c r="BU66" s="247"/>
      <c r="BV66" s="247"/>
      <c r="BW66" s="247"/>
      <c r="BX66" s="247"/>
      <c r="BY66" s="247"/>
      <c r="BZ66" s="247"/>
      <c r="CA66" s="247"/>
      <c r="CB66" s="247"/>
      <c r="CC66" s="205"/>
      <c r="CD66" s="205"/>
      <c r="CE66" s="205"/>
      <c r="CF66" s="94" t="s">
        <v>249</v>
      </c>
    </row>
    <row r="67" spans="2:84" ht="13.5">
      <c r="B67" s="152" t="s">
        <v>250</v>
      </c>
      <c r="C67" s="152"/>
      <c r="D67" s="181">
        <v>41095</v>
      </c>
      <c r="E67" s="292" t="s">
        <v>340</v>
      </c>
      <c r="F67" s="182" t="s">
        <v>340</v>
      </c>
      <c r="G67" s="183" t="s">
        <v>37</v>
      </c>
      <c r="H67" s="154" t="s">
        <v>132</v>
      </c>
      <c r="I67" s="268">
        <v>1</v>
      </c>
      <c r="J67" s="268">
        <v>1</v>
      </c>
      <c r="K67" s="156">
        <v>68.74673</v>
      </c>
      <c r="L67" s="156">
        <v>161.28326</v>
      </c>
      <c r="M67" s="157">
        <v>17</v>
      </c>
      <c r="N67" s="157">
        <v>0.7</v>
      </c>
      <c r="O67" s="157"/>
      <c r="P67" s="157">
        <v>11.8</v>
      </c>
      <c r="Q67" s="158">
        <v>95.9</v>
      </c>
      <c r="R67" s="157">
        <v>10.39</v>
      </c>
      <c r="S67" s="158">
        <v>86.7</v>
      </c>
      <c r="T67" s="157">
        <v>7.31</v>
      </c>
      <c r="U67" s="157">
        <v>753.8</v>
      </c>
      <c r="V67" s="166">
        <v>3.19</v>
      </c>
      <c r="W67" s="166">
        <v>1.36</v>
      </c>
      <c r="X67" s="176">
        <v>21.399999999999995</v>
      </c>
      <c r="Y67" s="166"/>
      <c r="Z67" s="166"/>
      <c r="AA67" s="176"/>
      <c r="AB67" s="176"/>
      <c r="AC67" s="176"/>
      <c r="AD67" s="166"/>
      <c r="AE67" s="161">
        <v>3.369</v>
      </c>
      <c r="AF67" s="184">
        <v>3.407655730739893</v>
      </c>
      <c r="AG67" s="271">
        <v>0.1587</v>
      </c>
      <c r="AH67" s="272"/>
      <c r="AI67" s="159"/>
      <c r="AJ67" s="159">
        <v>6.1729431372549</v>
      </c>
      <c r="AK67" s="166">
        <v>2.7184431372549</v>
      </c>
      <c r="AL67" s="166">
        <v>2.2578431372549</v>
      </c>
      <c r="AM67" s="166">
        <v>1.5669431372549</v>
      </c>
      <c r="AN67" s="166">
        <v>11.4803921568627</v>
      </c>
      <c r="AO67" s="185">
        <v>-0.016176275266369</v>
      </c>
      <c r="AP67" s="185">
        <v>-0.0165119054067757</v>
      </c>
      <c r="AQ67" s="185">
        <v>-0.0169865312595138</v>
      </c>
      <c r="AR67" s="186">
        <v>0.952300091127143</v>
      </c>
      <c r="AS67" s="164">
        <v>1.41311810184515</v>
      </c>
      <c r="AT67" s="187"/>
      <c r="AU67" s="187"/>
      <c r="AV67" s="165"/>
      <c r="AW67" s="165"/>
      <c r="AX67" s="160">
        <v>1301.37</v>
      </c>
      <c r="AY67" s="176">
        <v>196.63</v>
      </c>
      <c r="AZ67" s="176">
        <v>53.63</v>
      </c>
      <c r="BA67" s="166"/>
      <c r="BB67" s="176">
        <v>2.55</v>
      </c>
      <c r="BC67" s="166"/>
      <c r="BD67" s="220"/>
      <c r="BE67" s="220"/>
      <c r="BF67" s="221"/>
      <c r="BG67" s="220"/>
      <c r="BH67" s="220"/>
      <c r="BI67" s="242"/>
      <c r="BJ67" s="220"/>
      <c r="BK67" s="220"/>
      <c r="BL67" s="220"/>
      <c r="BM67" s="220"/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203"/>
      <c r="CD67" s="203"/>
      <c r="CE67" s="203"/>
      <c r="CF67" s="152" t="s">
        <v>250</v>
      </c>
    </row>
    <row r="68" spans="2:84" ht="13.5">
      <c r="B68" s="42" t="s">
        <v>251</v>
      </c>
      <c r="C68" s="42"/>
      <c r="D68" s="100">
        <v>41095</v>
      </c>
      <c r="E68" s="293" t="s">
        <v>341</v>
      </c>
      <c r="F68" s="118" t="s">
        <v>341</v>
      </c>
      <c r="G68" s="71" t="s">
        <v>342</v>
      </c>
      <c r="H68" s="13" t="s">
        <v>134</v>
      </c>
      <c r="I68" s="266"/>
      <c r="J68" s="266"/>
      <c r="K68" s="54">
        <v>68.74712</v>
      </c>
      <c r="L68" s="54">
        <v>161.39493</v>
      </c>
      <c r="M68" s="55"/>
      <c r="N68" s="55"/>
      <c r="O68" s="55"/>
      <c r="P68" s="55">
        <v>4.7</v>
      </c>
      <c r="Q68" s="56">
        <v>3.2</v>
      </c>
      <c r="R68" s="55">
        <v>0.39</v>
      </c>
      <c r="S68" s="56">
        <v>98.8</v>
      </c>
      <c r="T68" s="55">
        <v>6.77</v>
      </c>
      <c r="U68" s="55">
        <v>748.6</v>
      </c>
      <c r="V68" s="29">
        <v>47.6</v>
      </c>
      <c r="W68" s="29">
        <v>7.79</v>
      </c>
      <c r="X68" s="39">
        <v>7.013333333333333</v>
      </c>
      <c r="Y68" s="29"/>
      <c r="Z68" s="29"/>
      <c r="AA68" s="39"/>
      <c r="AB68" s="39"/>
      <c r="AC68" s="39"/>
      <c r="AD68" s="29"/>
      <c r="AE68" s="66">
        <v>15.39</v>
      </c>
      <c r="AF68" s="119">
        <v>2.5146198830409356</v>
      </c>
      <c r="AG68" s="269">
        <v>0.617</v>
      </c>
      <c r="AH68" s="274"/>
      <c r="AI68" s="21"/>
      <c r="AJ68" s="21">
        <v>14.7392</v>
      </c>
      <c r="AK68" s="29">
        <v>5.2969</v>
      </c>
      <c r="AL68" s="29">
        <v>4.1454</v>
      </c>
      <c r="AM68" s="29">
        <v>2.303</v>
      </c>
      <c r="AN68" s="29">
        <v>38.7</v>
      </c>
      <c r="AO68" s="120">
        <v>-0.0212815250000063</v>
      </c>
      <c r="AP68" s="120">
        <v>-0.0200059090582568</v>
      </c>
      <c r="AQ68" s="120">
        <v>-0.0209503694417404</v>
      </c>
      <c r="AR68" s="121">
        <v>1.01580666914666</v>
      </c>
      <c r="AS68" s="112">
        <v>1.44403040000945</v>
      </c>
      <c r="AT68" s="122"/>
      <c r="AU68" s="122"/>
      <c r="AV68" s="68">
        <v>0.33333333333333304</v>
      </c>
      <c r="AW68" s="68">
        <v>7.053333333333334</v>
      </c>
      <c r="AX68" s="33">
        <v>1267.12</v>
      </c>
      <c r="AY68" s="39">
        <v>932.58</v>
      </c>
      <c r="AZ68" s="39">
        <v>232.74</v>
      </c>
      <c r="BA68" s="29"/>
      <c r="BB68" s="39">
        <v>88.95</v>
      </c>
      <c r="BC68" s="29"/>
      <c r="BD68" s="228"/>
      <c r="BE68" s="228"/>
      <c r="BF68" s="229"/>
      <c r="BG68" s="228"/>
      <c r="BH68" s="228"/>
      <c r="BI68" s="244"/>
      <c r="BJ68" s="228"/>
      <c r="BK68" s="228"/>
      <c r="BL68" s="228"/>
      <c r="BM68" s="228"/>
      <c r="BN68" s="245"/>
      <c r="BO68" s="245"/>
      <c r="BP68" s="245"/>
      <c r="BQ68" s="245"/>
      <c r="BR68" s="245"/>
      <c r="BS68" s="245"/>
      <c r="BT68" s="245"/>
      <c r="BU68" s="245"/>
      <c r="BV68" s="245"/>
      <c r="BW68" s="245"/>
      <c r="BX68" s="245"/>
      <c r="BY68" s="245"/>
      <c r="BZ68" s="245"/>
      <c r="CA68" s="245"/>
      <c r="CB68" s="245"/>
      <c r="CC68" s="204"/>
      <c r="CD68" s="204"/>
      <c r="CE68" s="204"/>
      <c r="CF68" s="42" t="s">
        <v>251</v>
      </c>
    </row>
    <row r="69" spans="2:84" ht="13.5">
      <c r="B69" s="42" t="s">
        <v>252</v>
      </c>
      <c r="C69" s="42"/>
      <c r="D69" s="100">
        <v>41095</v>
      </c>
      <c r="E69" s="293" t="s">
        <v>345</v>
      </c>
      <c r="F69" s="118" t="s">
        <v>345</v>
      </c>
      <c r="G69" s="71" t="s">
        <v>343</v>
      </c>
      <c r="H69" s="13" t="s">
        <v>134</v>
      </c>
      <c r="I69" s="266"/>
      <c r="J69" s="266"/>
      <c r="K69" s="54">
        <v>68.74711</v>
      </c>
      <c r="L69" s="54">
        <v>161.39484</v>
      </c>
      <c r="M69" s="55"/>
      <c r="N69" s="55"/>
      <c r="O69" s="55"/>
      <c r="P69" s="55">
        <v>2.7</v>
      </c>
      <c r="Q69" s="56">
        <v>3.2</v>
      </c>
      <c r="R69" s="55">
        <v>0.42</v>
      </c>
      <c r="S69" s="56">
        <v>182.4</v>
      </c>
      <c r="T69" s="55">
        <v>8.47</v>
      </c>
      <c r="U69" s="55">
        <v>748.3</v>
      </c>
      <c r="V69" s="29">
        <v>37.63</v>
      </c>
      <c r="W69" s="29">
        <v>5.68</v>
      </c>
      <c r="X69" s="39">
        <v>27.733333333333334</v>
      </c>
      <c r="Y69" s="29"/>
      <c r="Z69" s="29"/>
      <c r="AA69" s="39"/>
      <c r="AB69" s="39"/>
      <c r="AC69" s="39"/>
      <c r="AD69" s="29"/>
      <c r="AE69" s="66">
        <v>28.24</v>
      </c>
      <c r="AF69" s="119">
        <v>14.009748375270787</v>
      </c>
      <c r="AG69" s="269">
        <v>10.67</v>
      </c>
      <c r="AH69" s="274"/>
      <c r="AI69" s="21"/>
      <c r="AJ69" s="21">
        <v>698.811482352941</v>
      </c>
      <c r="AK69" s="29">
        <v>323.192182352941</v>
      </c>
      <c r="AL69" s="29">
        <v>265.156582352941</v>
      </c>
      <c r="AM69" s="29">
        <v>168.430582352941</v>
      </c>
      <c r="AN69" s="29">
        <v>395.635294117647</v>
      </c>
      <c r="AO69" s="120">
        <v>-0.000499832530332071</v>
      </c>
      <c r="AP69" s="120">
        <v>-0.00306937251742712</v>
      </c>
      <c r="AQ69" s="120">
        <v>-0.0152703165386473</v>
      </c>
      <c r="AR69" s="121">
        <v>0.0327322966139606</v>
      </c>
      <c r="AS69" s="112">
        <v>1.93990396688187</v>
      </c>
      <c r="AT69" s="122"/>
      <c r="AU69" s="122"/>
      <c r="AV69" s="68"/>
      <c r="AW69" s="68"/>
      <c r="AX69" s="33">
        <v>19109.59</v>
      </c>
      <c r="AY69" s="39">
        <v>4151.69</v>
      </c>
      <c r="AZ69" s="39">
        <v>1456.66</v>
      </c>
      <c r="BA69" s="29"/>
      <c r="BB69" s="39">
        <v>6938.2</v>
      </c>
      <c r="BC69" s="29"/>
      <c r="BD69" s="228"/>
      <c r="BE69" s="228"/>
      <c r="BF69" s="229"/>
      <c r="BG69" s="228"/>
      <c r="BH69" s="228"/>
      <c r="BI69" s="244"/>
      <c r="BJ69" s="228"/>
      <c r="BK69" s="228"/>
      <c r="BL69" s="228"/>
      <c r="BM69" s="228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04"/>
      <c r="CD69" s="204"/>
      <c r="CE69" s="204"/>
      <c r="CF69" s="42" t="s">
        <v>252</v>
      </c>
    </row>
    <row r="70" spans="2:84" ht="13.5">
      <c r="B70" s="42" t="s">
        <v>253</v>
      </c>
      <c r="C70" s="42"/>
      <c r="D70" s="100">
        <v>41095</v>
      </c>
      <c r="E70" s="293" t="s">
        <v>344</v>
      </c>
      <c r="F70" s="118" t="s">
        <v>344</v>
      </c>
      <c r="G70" s="71" t="s">
        <v>346</v>
      </c>
      <c r="H70" s="13" t="s">
        <v>134</v>
      </c>
      <c r="I70" s="266"/>
      <c r="J70" s="266"/>
      <c r="K70" s="54">
        <v>68.74714</v>
      </c>
      <c r="L70" s="54">
        <v>161.39485</v>
      </c>
      <c r="M70" s="55"/>
      <c r="N70" s="55"/>
      <c r="O70" s="58"/>
      <c r="P70" s="58">
        <v>13.5</v>
      </c>
      <c r="Q70" s="59">
        <v>100.5</v>
      </c>
      <c r="R70" s="58">
        <v>10.4</v>
      </c>
      <c r="S70" s="59">
        <v>77.3</v>
      </c>
      <c r="T70" s="58">
        <v>7.68</v>
      </c>
      <c r="U70" s="58">
        <v>748.7</v>
      </c>
      <c r="V70" s="29">
        <v>1.86</v>
      </c>
      <c r="W70" s="29">
        <v>0.6</v>
      </c>
      <c r="X70" s="39">
        <v>1.0566666666666666</v>
      </c>
      <c r="Y70" s="29"/>
      <c r="Z70" s="29"/>
      <c r="AA70" s="39"/>
      <c r="AB70" s="39"/>
      <c r="AC70" s="39"/>
      <c r="AD70" s="29"/>
      <c r="AE70" s="66">
        <v>13.54</v>
      </c>
      <c r="AF70" s="119">
        <v>2.4372230428360413</v>
      </c>
      <c r="AG70" s="269">
        <v>0.5068</v>
      </c>
      <c r="AH70" s="274"/>
      <c r="AI70" s="21"/>
      <c r="AJ70" s="21">
        <v>12.4362</v>
      </c>
      <c r="AK70" s="29">
        <v>4.3757</v>
      </c>
      <c r="AL70" s="29">
        <v>3.4545</v>
      </c>
      <c r="AM70" s="29">
        <v>1.8424</v>
      </c>
      <c r="AN70" s="29">
        <v>33</v>
      </c>
      <c r="AO70" s="120">
        <v>-0.0213907342027671</v>
      </c>
      <c r="AP70" s="120">
        <v>-0.0204928107898171</v>
      </c>
      <c r="AQ70" s="120">
        <v>-0.0209281420295583</v>
      </c>
      <c r="AR70" s="121">
        <v>1.02210383380213</v>
      </c>
      <c r="AS70" s="112">
        <v>1.39666685816382</v>
      </c>
      <c r="AT70" s="122"/>
      <c r="AU70" s="122"/>
      <c r="AV70" s="68"/>
      <c r="AW70" s="68"/>
      <c r="AX70" s="33">
        <v>821.92</v>
      </c>
      <c r="AY70" s="39">
        <v>247.19</v>
      </c>
      <c r="AZ70" s="39">
        <v>4.01</v>
      </c>
      <c r="BA70" s="29"/>
      <c r="BB70" s="39">
        <v>93.63</v>
      </c>
      <c r="BC70" s="29"/>
      <c r="BD70" s="228"/>
      <c r="BE70" s="228"/>
      <c r="BF70" s="229"/>
      <c r="BG70" s="228"/>
      <c r="BH70" s="228"/>
      <c r="BI70" s="244"/>
      <c r="BJ70" s="228"/>
      <c r="BK70" s="228"/>
      <c r="BL70" s="228"/>
      <c r="BM70" s="228"/>
      <c r="BN70" s="245"/>
      <c r="BO70" s="245"/>
      <c r="BP70" s="245"/>
      <c r="BQ70" s="245"/>
      <c r="BR70" s="245"/>
      <c r="BS70" s="245"/>
      <c r="BT70" s="245"/>
      <c r="BU70" s="245"/>
      <c r="BV70" s="245"/>
      <c r="BW70" s="245"/>
      <c r="BX70" s="245"/>
      <c r="BY70" s="245"/>
      <c r="BZ70" s="245"/>
      <c r="CA70" s="245"/>
      <c r="CB70" s="245"/>
      <c r="CC70" s="204"/>
      <c r="CD70" s="204"/>
      <c r="CE70" s="204"/>
      <c r="CF70" s="42" t="s">
        <v>253</v>
      </c>
    </row>
    <row r="71" spans="2:84" ht="15" thickBot="1">
      <c r="B71" s="94" t="s">
        <v>254</v>
      </c>
      <c r="C71" s="94"/>
      <c r="D71" s="188">
        <v>41096</v>
      </c>
      <c r="E71" s="294" t="s">
        <v>347</v>
      </c>
      <c r="F71" s="189" t="s">
        <v>347</v>
      </c>
      <c r="G71" s="191" t="s">
        <v>129</v>
      </c>
      <c r="H71" s="97" t="s">
        <v>132</v>
      </c>
      <c r="I71" s="267">
        <v>3</v>
      </c>
      <c r="J71" s="267">
        <v>2</v>
      </c>
      <c r="K71" s="98">
        <v>68.73277</v>
      </c>
      <c r="L71" s="98">
        <v>161.45888</v>
      </c>
      <c r="M71" s="58">
        <v>21</v>
      </c>
      <c r="N71" s="58">
        <v>0.9</v>
      </c>
      <c r="O71" s="58">
        <v>4</v>
      </c>
      <c r="P71" s="58">
        <v>13.5</v>
      </c>
      <c r="Q71" s="59">
        <v>100.5</v>
      </c>
      <c r="R71" s="58">
        <v>10.4</v>
      </c>
      <c r="S71" s="59">
        <v>77.3</v>
      </c>
      <c r="T71" s="58">
        <v>7.68</v>
      </c>
      <c r="U71" s="58">
        <v>748.7</v>
      </c>
      <c r="V71" s="105">
        <v>8.97</v>
      </c>
      <c r="W71" s="105">
        <v>3.44</v>
      </c>
      <c r="X71" s="99">
        <v>7.8933333333333335</v>
      </c>
      <c r="Y71" s="105"/>
      <c r="Z71" s="105"/>
      <c r="AA71" s="99"/>
      <c r="AB71" s="99"/>
      <c r="AC71" s="99"/>
      <c r="AD71" s="105"/>
      <c r="AE71" s="67">
        <v>8.651</v>
      </c>
      <c r="AF71" s="192">
        <v>3.652756906715987</v>
      </c>
      <c r="AG71" s="270">
        <v>0.3948</v>
      </c>
      <c r="AH71" s="275"/>
      <c r="AI71" s="60"/>
      <c r="AJ71" s="60">
        <v>16.8119</v>
      </c>
      <c r="AK71" s="105">
        <v>6.4484</v>
      </c>
      <c r="AL71" s="105">
        <v>5.2969</v>
      </c>
      <c r="AM71" s="105">
        <v>3.2242</v>
      </c>
      <c r="AN71" s="105">
        <v>31.6</v>
      </c>
      <c r="AO71" s="193">
        <v>-0.0159921829830777</v>
      </c>
      <c r="AP71" s="193">
        <v>-0.0164163421578041</v>
      </c>
      <c r="AQ71" s="193">
        <v>-0.0190720033255242</v>
      </c>
      <c r="AR71" s="194">
        <v>0.838516159530824</v>
      </c>
      <c r="AS71" s="148">
        <v>1.42082956882284</v>
      </c>
      <c r="AT71" s="195"/>
      <c r="AU71" s="195"/>
      <c r="AV71" s="117"/>
      <c r="AW71" s="117"/>
      <c r="AX71" s="61">
        <v>1301.37</v>
      </c>
      <c r="AY71" s="99">
        <v>346.44</v>
      </c>
      <c r="AZ71" s="99">
        <v>124.4</v>
      </c>
      <c r="BA71" s="105"/>
      <c r="BB71" s="99">
        <v>402.62</v>
      </c>
      <c r="BC71" s="105"/>
      <c r="BD71" s="233"/>
      <c r="BE71" s="233"/>
      <c r="BF71" s="234"/>
      <c r="BG71" s="233"/>
      <c r="BH71" s="233"/>
      <c r="BI71" s="246"/>
      <c r="BJ71" s="233"/>
      <c r="BK71" s="233"/>
      <c r="BL71" s="233"/>
      <c r="BM71" s="233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  <c r="CB71" s="247"/>
      <c r="CC71" s="205"/>
      <c r="CD71" s="205"/>
      <c r="CE71" s="205"/>
      <c r="CF71" s="94" t="s">
        <v>254</v>
      </c>
    </row>
    <row r="72" spans="2:84" ht="13.5">
      <c r="B72" s="152" t="s">
        <v>255</v>
      </c>
      <c r="C72" s="152"/>
      <c r="D72" s="181">
        <v>41096</v>
      </c>
      <c r="E72" s="292" t="s">
        <v>349</v>
      </c>
      <c r="F72" s="182" t="s">
        <v>349</v>
      </c>
      <c r="G72" s="183" t="s">
        <v>331</v>
      </c>
      <c r="H72" s="154" t="s">
        <v>132</v>
      </c>
      <c r="I72" s="268">
        <v>2</v>
      </c>
      <c r="J72" s="268">
        <v>2</v>
      </c>
      <c r="K72" s="156">
        <v>68.44592</v>
      </c>
      <c r="L72" s="156">
        <v>160.83485</v>
      </c>
      <c r="M72" s="157">
        <v>20.5</v>
      </c>
      <c r="N72" s="157">
        <v>1</v>
      </c>
      <c r="O72" s="157">
        <v>3.4</v>
      </c>
      <c r="P72" s="157">
        <v>12</v>
      </c>
      <c r="Q72" s="158">
        <v>102.2</v>
      </c>
      <c r="R72" s="157">
        <v>11.02</v>
      </c>
      <c r="S72" s="158">
        <v>58.8</v>
      </c>
      <c r="T72" s="157">
        <v>7.06</v>
      </c>
      <c r="U72" s="157">
        <v>752</v>
      </c>
      <c r="V72" s="166">
        <v>4.26</v>
      </c>
      <c r="W72" s="166">
        <v>0.56</v>
      </c>
      <c r="X72" s="176">
        <v>5.739999999999999</v>
      </c>
      <c r="Y72" s="166"/>
      <c r="Z72" s="166"/>
      <c r="AA72" s="176"/>
      <c r="AB72" s="176"/>
      <c r="AC72" s="176"/>
      <c r="AD72" s="166"/>
      <c r="AE72" s="161"/>
      <c r="AF72" s="184"/>
      <c r="AG72" s="271"/>
      <c r="AH72" s="272"/>
      <c r="AI72" s="159"/>
      <c r="AJ72" s="159">
        <v>4.8363</v>
      </c>
      <c r="AK72" s="166">
        <v>1.6121</v>
      </c>
      <c r="AL72" s="166">
        <v>1.3818</v>
      </c>
      <c r="AM72" s="166">
        <v>0.6909</v>
      </c>
      <c r="AN72" s="166">
        <v>10.1</v>
      </c>
      <c r="AO72" s="185">
        <v>-0.0175021143391381</v>
      </c>
      <c r="AP72" s="185">
        <v>-0.0179100334159111</v>
      </c>
      <c r="AQ72" s="185">
        <v>-0.0209281914787332</v>
      </c>
      <c r="AR72" s="186">
        <v>0.836293683423308</v>
      </c>
      <c r="AS72" s="164">
        <v>1.41914608426946</v>
      </c>
      <c r="AT72" s="187"/>
      <c r="AU72" s="187"/>
      <c r="AV72" s="165">
        <v>0.25666666666666593</v>
      </c>
      <c r="AW72" s="165">
        <v>0.6999999999999987</v>
      </c>
      <c r="AX72" s="160">
        <v>1095.89</v>
      </c>
      <c r="AY72" s="176">
        <v>280.9</v>
      </c>
      <c r="AZ72" s="176">
        <v>16.05</v>
      </c>
      <c r="BA72" s="166"/>
      <c r="BB72" s="176">
        <v>0</v>
      </c>
      <c r="BC72" s="166"/>
      <c r="BD72" s="220"/>
      <c r="BE72" s="220"/>
      <c r="BF72" s="221"/>
      <c r="BG72" s="220"/>
      <c r="BH72" s="220"/>
      <c r="BI72" s="242"/>
      <c r="BJ72" s="220"/>
      <c r="BK72" s="220"/>
      <c r="BL72" s="220"/>
      <c r="BM72" s="220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3"/>
      <c r="BY72" s="243"/>
      <c r="BZ72" s="243"/>
      <c r="CA72" s="243"/>
      <c r="CB72" s="243"/>
      <c r="CC72" s="203"/>
      <c r="CD72" s="203"/>
      <c r="CE72" s="203"/>
      <c r="CF72" s="152" t="s">
        <v>255</v>
      </c>
    </row>
    <row r="73" spans="2:84" ht="13.5">
      <c r="B73" s="42" t="s">
        <v>256</v>
      </c>
      <c r="C73" s="42"/>
      <c r="D73" s="100">
        <v>41096</v>
      </c>
      <c r="E73" s="293" t="s">
        <v>350</v>
      </c>
      <c r="F73" s="118" t="s">
        <v>350</v>
      </c>
      <c r="G73" s="71" t="s">
        <v>332</v>
      </c>
      <c r="H73" s="13" t="s">
        <v>132</v>
      </c>
      <c r="I73" s="266">
        <v>2</v>
      </c>
      <c r="J73" s="266">
        <v>2</v>
      </c>
      <c r="K73" s="54">
        <v>68.45893</v>
      </c>
      <c r="L73" s="54">
        <v>160.75513</v>
      </c>
      <c r="M73" s="55">
        <v>18</v>
      </c>
      <c r="N73" s="55">
        <v>0.7</v>
      </c>
      <c r="O73" s="55">
        <v>7.3</v>
      </c>
      <c r="P73" s="55">
        <v>12</v>
      </c>
      <c r="Q73" s="56">
        <v>100.1</v>
      </c>
      <c r="R73" s="55">
        <v>10.79</v>
      </c>
      <c r="S73" s="56">
        <v>51.1</v>
      </c>
      <c r="T73" s="55">
        <v>7.06</v>
      </c>
      <c r="U73" s="55">
        <v>752.5</v>
      </c>
      <c r="V73" s="29">
        <v>4.81</v>
      </c>
      <c r="W73" s="29">
        <v>0.47</v>
      </c>
      <c r="X73" s="39">
        <v>9.883333333333335</v>
      </c>
      <c r="Y73" s="29"/>
      <c r="Z73" s="29"/>
      <c r="AA73" s="39"/>
      <c r="AB73" s="39"/>
      <c r="AC73" s="39"/>
      <c r="AD73" s="29"/>
      <c r="AE73" s="66">
        <v>5.233</v>
      </c>
      <c r="AF73" s="119">
        <v>3.669023504681827</v>
      </c>
      <c r="AG73" s="269">
        <v>0.1898</v>
      </c>
      <c r="AH73" s="274"/>
      <c r="AI73" s="21"/>
      <c r="AJ73" s="21">
        <v>10.1332</v>
      </c>
      <c r="AK73" s="29">
        <v>3.9151</v>
      </c>
      <c r="AL73" s="29">
        <v>2.9939</v>
      </c>
      <c r="AM73" s="29">
        <v>1.8424</v>
      </c>
      <c r="AN73" s="29">
        <v>19.2</v>
      </c>
      <c r="AO73" s="120">
        <v>-0.0157697881846131</v>
      </c>
      <c r="AP73" s="120">
        <v>-0.0166984613337969</v>
      </c>
      <c r="AQ73" s="120">
        <v>-0.0191479860067527</v>
      </c>
      <c r="AR73" s="121">
        <v>0.823574248438021</v>
      </c>
      <c r="AS73" s="112">
        <v>1.40185256046549</v>
      </c>
      <c r="AT73" s="122"/>
      <c r="AU73" s="122"/>
      <c r="AV73" s="68">
        <v>0.21999999999999945</v>
      </c>
      <c r="AW73" s="68">
        <v>0.75</v>
      </c>
      <c r="AX73" s="33">
        <v>0</v>
      </c>
      <c r="AY73" s="39">
        <v>210.67</v>
      </c>
      <c r="AZ73" s="39">
        <v>96.31</v>
      </c>
      <c r="BA73" s="29"/>
      <c r="BB73" s="39">
        <v>93.63</v>
      </c>
      <c r="BC73" s="29"/>
      <c r="BD73" s="228"/>
      <c r="BE73" s="228"/>
      <c r="BF73" s="229"/>
      <c r="BG73" s="228"/>
      <c r="BH73" s="228"/>
      <c r="BI73" s="244"/>
      <c r="BJ73" s="228"/>
      <c r="BK73" s="228"/>
      <c r="BL73" s="228"/>
      <c r="BM73" s="228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5"/>
      <c r="CB73" s="245"/>
      <c r="CC73" s="204"/>
      <c r="CD73" s="204"/>
      <c r="CE73" s="204"/>
      <c r="CF73" s="42" t="s">
        <v>256</v>
      </c>
    </row>
    <row r="74" spans="2:84" ht="13.5">
      <c r="B74" s="42" t="s">
        <v>257</v>
      </c>
      <c r="C74" s="42"/>
      <c r="D74" s="100">
        <v>41096</v>
      </c>
      <c r="E74" s="293" t="s">
        <v>351</v>
      </c>
      <c r="F74" s="118" t="s">
        <v>351</v>
      </c>
      <c r="G74" s="71" t="s">
        <v>37</v>
      </c>
      <c r="H74" s="13" t="s">
        <v>132</v>
      </c>
      <c r="I74" s="266">
        <v>1</v>
      </c>
      <c r="J74" s="266">
        <v>1</v>
      </c>
      <c r="K74" s="54">
        <v>68.73187</v>
      </c>
      <c r="L74" s="54">
        <v>161.27042</v>
      </c>
      <c r="M74" s="55">
        <v>17.5</v>
      </c>
      <c r="N74" s="55">
        <v>0.6</v>
      </c>
      <c r="O74" s="55">
        <v>12</v>
      </c>
      <c r="P74" s="55">
        <v>12.7</v>
      </c>
      <c r="Q74" s="56">
        <v>96.8</v>
      </c>
      <c r="R74" s="55">
        <v>10.31</v>
      </c>
      <c r="S74" s="56">
        <v>89.5</v>
      </c>
      <c r="T74" s="55">
        <v>7.42</v>
      </c>
      <c r="U74" s="55">
        <v>752.8</v>
      </c>
      <c r="V74" s="29">
        <v>1.82</v>
      </c>
      <c r="W74" s="29">
        <v>1.88</v>
      </c>
      <c r="X74" s="39">
        <v>17.599999999999998</v>
      </c>
      <c r="Y74" s="29"/>
      <c r="Z74" s="29"/>
      <c r="AA74" s="39"/>
      <c r="AB74" s="39"/>
      <c r="AC74" s="39"/>
      <c r="AD74" s="29"/>
      <c r="AE74" s="66">
        <v>3.076</v>
      </c>
      <c r="AF74" s="119">
        <v>3.153446033810143</v>
      </c>
      <c r="AG74" s="269">
        <v>0.1273</v>
      </c>
      <c r="AH74" s="274"/>
      <c r="AI74" s="21"/>
      <c r="AJ74" s="21">
        <v>4.606</v>
      </c>
      <c r="AK74" s="29">
        <v>1.6121</v>
      </c>
      <c r="AL74" s="29">
        <v>1.1515</v>
      </c>
      <c r="AM74" s="29">
        <v>0.6909</v>
      </c>
      <c r="AN74" s="29">
        <v>9.7</v>
      </c>
      <c r="AO74" s="120">
        <v>-0.0173431872181164</v>
      </c>
      <c r="AP74" s="120">
        <v>-0.0184319831017329</v>
      </c>
      <c r="AQ74" s="120">
        <v>-0.0205277180852389</v>
      </c>
      <c r="AR74" s="121">
        <v>0.844866786756367</v>
      </c>
      <c r="AS74" s="112">
        <v>1.42081520109087</v>
      </c>
      <c r="AT74" s="122"/>
      <c r="AU74" s="122"/>
      <c r="AV74" s="68">
        <v>0.1366666666666673</v>
      </c>
      <c r="AW74" s="68">
        <v>0.9600000000000003</v>
      </c>
      <c r="AX74" s="33">
        <v>684.93</v>
      </c>
      <c r="AY74" s="39">
        <v>59.3</v>
      </c>
      <c r="AZ74" s="39">
        <v>109.68</v>
      </c>
      <c r="BA74" s="29"/>
      <c r="BB74" s="39">
        <v>20.6</v>
      </c>
      <c r="BC74" s="29"/>
      <c r="BD74" s="228"/>
      <c r="BE74" s="228"/>
      <c r="BF74" s="229"/>
      <c r="BG74" s="228"/>
      <c r="BH74" s="228"/>
      <c r="BI74" s="244"/>
      <c r="BJ74" s="228"/>
      <c r="BK74" s="228"/>
      <c r="BL74" s="228"/>
      <c r="BM74" s="228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04"/>
      <c r="CD74" s="204"/>
      <c r="CE74" s="204"/>
      <c r="CF74" s="42" t="s">
        <v>257</v>
      </c>
    </row>
    <row r="75" spans="2:84" ht="13.5">
      <c r="B75" s="42" t="s">
        <v>258</v>
      </c>
      <c r="C75" s="42"/>
      <c r="D75" s="100">
        <v>41097</v>
      </c>
      <c r="E75" s="293" t="s">
        <v>352</v>
      </c>
      <c r="F75" s="118" t="s">
        <v>352</v>
      </c>
      <c r="G75" s="71" t="s">
        <v>54</v>
      </c>
      <c r="H75" s="13" t="s">
        <v>132</v>
      </c>
      <c r="I75" s="266">
        <v>1</v>
      </c>
      <c r="J75" s="266">
        <v>3</v>
      </c>
      <c r="K75" s="54">
        <v>69.634</v>
      </c>
      <c r="L75" s="54">
        <v>162.53618</v>
      </c>
      <c r="M75" s="55">
        <v>22</v>
      </c>
      <c r="N75" s="55"/>
      <c r="O75" s="55">
        <v>0.4</v>
      </c>
      <c r="P75" s="55">
        <v>14.3</v>
      </c>
      <c r="Q75" s="56">
        <v>94.9</v>
      </c>
      <c r="R75" s="55">
        <v>9.72</v>
      </c>
      <c r="S75" s="56">
        <v>70.2</v>
      </c>
      <c r="T75" s="55">
        <v>6.45</v>
      </c>
      <c r="U75" s="55">
        <v>754.7</v>
      </c>
      <c r="V75" s="29">
        <v>0.35</v>
      </c>
      <c r="W75" s="29">
        <v>0.21</v>
      </c>
      <c r="X75" s="39">
        <v>13.166666666666666</v>
      </c>
      <c r="Y75" s="29"/>
      <c r="Z75" s="29"/>
      <c r="AA75" s="39"/>
      <c r="AB75" s="39"/>
      <c r="AC75" s="39"/>
      <c r="AD75" s="29"/>
      <c r="AE75" s="66">
        <v>7.361</v>
      </c>
      <c r="AF75" s="119">
        <v>3.600054340442875</v>
      </c>
      <c r="AG75" s="269">
        <v>0.4</v>
      </c>
      <c r="AH75" s="274"/>
      <c r="AI75" s="21"/>
      <c r="AJ75" s="21">
        <v>14.0483</v>
      </c>
      <c r="AK75" s="29">
        <v>5.5272</v>
      </c>
      <c r="AL75" s="29">
        <v>4.3757</v>
      </c>
      <c r="AM75" s="29">
        <v>2.5333</v>
      </c>
      <c r="AN75" s="29">
        <v>26.5</v>
      </c>
      <c r="AO75" s="120">
        <v>-0.0154692476758891</v>
      </c>
      <c r="AP75" s="120">
        <v>-0.0162366599480215</v>
      </c>
      <c r="AQ75" s="120">
        <v>-0.0192598430153763</v>
      </c>
      <c r="AR75" s="121">
        <v>0.80318659209938</v>
      </c>
      <c r="AS75" s="112">
        <v>1.43859507520126</v>
      </c>
      <c r="AT75" s="122"/>
      <c r="AU75" s="122"/>
      <c r="AV75" s="68">
        <v>0.1633333333333328</v>
      </c>
      <c r="AW75" s="68">
        <v>0.8133333333333331</v>
      </c>
      <c r="AX75" s="33">
        <v>993.15</v>
      </c>
      <c r="AY75" s="39">
        <v>292.13</v>
      </c>
      <c r="AZ75" s="39">
        <v>36.1155</v>
      </c>
      <c r="BA75" s="29"/>
      <c r="BB75" s="39">
        <v>359.55</v>
      </c>
      <c r="BC75" s="29"/>
      <c r="BD75" s="228"/>
      <c r="BE75" s="228"/>
      <c r="BF75" s="229"/>
      <c r="BG75" s="228"/>
      <c r="BH75" s="228"/>
      <c r="BI75" s="244"/>
      <c r="BJ75" s="228"/>
      <c r="BK75" s="228"/>
      <c r="BL75" s="228"/>
      <c r="BM75" s="228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5"/>
      <c r="CB75" s="245"/>
      <c r="CC75" s="204"/>
      <c r="CD75" s="204"/>
      <c r="CE75" s="204"/>
      <c r="CF75" s="42" t="s">
        <v>258</v>
      </c>
    </row>
    <row r="76" spans="2:84" ht="15" thickBot="1">
      <c r="B76" s="94" t="s">
        <v>259</v>
      </c>
      <c r="C76" s="94"/>
      <c r="D76" s="188">
        <v>41097</v>
      </c>
      <c r="E76" s="294" t="s">
        <v>353</v>
      </c>
      <c r="F76" s="190" t="s">
        <v>354</v>
      </c>
      <c r="G76" s="191" t="s">
        <v>56</v>
      </c>
      <c r="H76" s="97" t="s">
        <v>135</v>
      </c>
      <c r="I76" s="267"/>
      <c r="J76" s="267"/>
      <c r="K76" s="98">
        <v>69.72449</v>
      </c>
      <c r="L76" s="98">
        <v>162.49886</v>
      </c>
      <c r="M76" s="58">
        <v>17</v>
      </c>
      <c r="N76" s="58">
        <v>1.2</v>
      </c>
      <c r="O76" s="58">
        <v>10</v>
      </c>
      <c r="P76" s="58">
        <v>14.5</v>
      </c>
      <c r="Q76" s="59">
        <v>102.3</v>
      </c>
      <c r="R76" s="58">
        <v>10.33</v>
      </c>
      <c r="S76" s="59">
        <v>4377</v>
      </c>
      <c r="T76" s="58">
        <v>7.78</v>
      </c>
      <c r="U76" s="58">
        <v>754.9</v>
      </c>
      <c r="V76" s="105">
        <v>1.95</v>
      </c>
      <c r="W76" s="105">
        <v>0.52</v>
      </c>
      <c r="X76" s="99">
        <v>5.763333333333333</v>
      </c>
      <c r="Y76" s="105"/>
      <c r="Z76" s="105"/>
      <c r="AA76" s="99"/>
      <c r="AB76" s="99"/>
      <c r="AC76" s="99"/>
      <c r="AD76" s="105"/>
      <c r="AE76" s="67">
        <v>3.842</v>
      </c>
      <c r="AF76" s="192">
        <v>2.781435322697527</v>
      </c>
      <c r="AG76" s="270">
        <v>0.1892</v>
      </c>
      <c r="AH76" s="275"/>
      <c r="AI76" s="60"/>
      <c r="AJ76" s="60">
        <v>4.80469019607843</v>
      </c>
      <c r="AK76" s="105">
        <v>1.81079019607843</v>
      </c>
      <c r="AL76" s="105">
        <v>1.35019019607843</v>
      </c>
      <c r="AM76" s="105">
        <v>0.659290196078431</v>
      </c>
      <c r="AN76" s="105">
        <v>10.6862745098039</v>
      </c>
      <c r="AO76" s="193">
        <v>-0.0179655404566417</v>
      </c>
      <c r="AP76" s="193">
        <v>-0.0187906522207584</v>
      </c>
      <c r="AQ76" s="193">
        <v>-0.0197574748031178</v>
      </c>
      <c r="AR76" s="194">
        <v>0.909303473023118</v>
      </c>
      <c r="AS76" s="148">
        <v>1.42400886533667</v>
      </c>
      <c r="AT76" s="195"/>
      <c r="AU76" s="195"/>
      <c r="AV76" s="117">
        <v>0.11666666666666596</v>
      </c>
      <c r="AW76" s="117">
        <v>0.6799999999999997</v>
      </c>
      <c r="AX76" s="61">
        <v>1609.59</v>
      </c>
      <c r="AY76" s="99">
        <v>146.07</v>
      </c>
      <c r="AZ76" s="99">
        <v>36.11556</v>
      </c>
      <c r="BA76" s="105"/>
      <c r="BB76" s="99">
        <v>353.93</v>
      </c>
      <c r="BC76" s="105"/>
      <c r="BD76" s="233"/>
      <c r="BE76" s="233"/>
      <c r="BF76" s="234"/>
      <c r="BG76" s="233"/>
      <c r="BH76" s="233"/>
      <c r="BI76" s="246"/>
      <c r="BJ76" s="233"/>
      <c r="BK76" s="233"/>
      <c r="BL76" s="233"/>
      <c r="BM76" s="233"/>
      <c r="BN76" s="247"/>
      <c r="BO76" s="247"/>
      <c r="BP76" s="247"/>
      <c r="BQ76" s="247"/>
      <c r="BR76" s="247"/>
      <c r="BS76" s="247"/>
      <c r="BT76" s="247"/>
      <c r="BU76" s="247"/>
      <c r="BV76" s="247"/>
      <c r="BW76" s="247"/>
      <c r="BX76" s="247"/>
      <c r="BY76" s="247"/>
      <c r="BZ76" s="247"/>
      <c r="CA76" s="247"/>
      <c r="CB76" s="247"/>
      <c r="CC76" s="205"/>
      <c r="CD76" s="205"/>
      <c r="CE76" s="205"/>
      <c r="CF76" s="94" t="s">
        <v>259</v>
      </c>
    </row>
    <row r="77" spans="2:84" ht="13.5">
      <c r="B77" s="152" t="s">
        <v>260</v>
      </c>
      <c r="C77" s="152"/>
      <c r="D77" s="181">
        <v>41097</v>
      </c>
      <c r="E77" s="292" t="s">
        <v>355</v>
      </c>
      <c r="F77" s="182" t="s">
        <v>355</v>
      </c>
      <c r="G77" s="183" t="s">
        <v>58</v>
      </c>
      <c r="H77" s="154" t="s">
        <v>132</v>
      </c>
      <c r="I77" s="268">
        <v>1</v>
      </c>
      <c r="J77" s="268">
        <v>1</v>
      </c>
      <c r="K77" s="156">
        <v>69.54577</v>
      </c>
      <c r="L77" s="156">
        <v>161.93533</v>
      </c>
      <c r="M77" s="157">
        <v>18.5</v>
      </c>
      <c r="N77" s="157">
        <v>0.7</v>
      </c>
      <c r="O77" s="157">
        <v>8.2</v>
      </c>
      <c r="P77" s="157">
        <v>12.8</v>
      </c>
      <c r="Q77" s="158">
        <v>98.2</v>
      </c>
      <c r="R77" s="157">
        <v>10.43</v>
      </c>
      <c r="S77" s="158">
        <v>86.2</v>
      </c>
      <c r="T77" s="157">
        <v>7.52</v>
      </c>
      <c r="U77" s="157">
        <v>755</v>
      </c>
      <c r="V77" s="166">
        <v>3.58</v>
      </c>
      <c r="W77" s="166">
        <v>1.26</v>
      </c>
      <c r="X77" s="176">
        <v>14.266666666666667</v>
      </c>
      <c r="Y77" s="166"/>
      <c r="Z77" s="166"/>
      <c r="AA77" s="176"/>
      <c r="AB77" s="176"/>
      <c r="AC77" s="176"/>
      <c r="AD77" s="166"/>
      <c r="AE77" s="161">
        <v>3.654</v>
      </c>
      <c r="AF77" s="184">
        <v>3.338806787082649</v>
      </c>
      <c r="AG77" s="271">
        <v>0.1727</v>
      </c>
      <c r="AH77" s="272"/>
      <c r="AI77" s="159"/>
      <c r="AJ77" s="159">
        <v>5.9878</v>
      </c>
      <c r="AK77" s="166">
        <v>2.303</v>
      </c>
      <c r="AL77" s="166">
        <v>1.8424</v>
      </c>
      <c r="AM77" s="166">
        <v>1.1515</v>
      </c>
      <c r="AN77" s="166">
        <v>12.2</v>
      </c>
      <c r="AO77" s="185">
        <v>-0.0168196694340044</v>
      </c>
      <c r="AP77" s="185">
        <v>-0.0177375467399955</v>
      </c>
      <c r="AQ77" s="185">
        <v>-0.0190704730398726</v>
      </c>
      <c r="AR77" s="186">
        <v>0.881974421863461</v>
      </c>
      <c r="AS77" s="164">
        <v>1.42014952415482</v>
      </c>
      <c r="AT77" s="187"/>
      <c r="AU77" s="187"/>
      <c r="AV77" s="165">
        <v>0.2699999999999996</v>
      </c>
      <c r="AW77" s="165">
        <v>0.8566666666666668</v>
      </c>
      <c r="AX77" s="160">
        <v>821.917</v>
      </c>
      <c r="AY77" s="176">
        <v>179.775</v>
      </c>
      <c r="AZ77" s="176">
        <v>96.308</v>
      </c>
      <c r="BA77" s="166"/>
      <c r="BB77" s="176">
        <v>292.134</v>
      </c>
      <c r="BC77" s="166"/>
      <c r="BD77" s="220"/>
      <c r="BE77" s="220"/>
      <c r="BF77" s="221"/>
      <c r="BG77" s="220"/>
      <c r="BH77" s="220"/>
      <c r="BI77" s="242"/>
      <c r="BJ77" s="220"/>
      <c r="BK77" s="220"/>
      <c r="BL77" s="220"/>
      <c r="BM77" s="220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3"/>
      <c r="CC77" s="203"/>
      <c r="CD77" s="203"/>
      <c r="CE77" s="203"/>
      <c r="CF77" s="152" t="s">
        <v>260</v>
      </c>
    </row>
    <row r="78" spans="2:84" ht="13.5">
      <c r="B78" s="42" t="s">
        <v>261</v>
      </c>
      <c r="C78" s="42"/>
      <c r="D78" s="100">
        <v>41097</v>
      </c>
      <c r="E78" s="293" t="s">
        <v>356</v>
      </c>
      <c r="F78" s="118" t="s">
        <v>356</v>
      </c>
      <c r="G78" s="71" t="s">
        <v>60</v>
      </c>
      <c r="H78" s="13" t="s">
        <v>132</v>
      </c>
      <c r="I78" s="266">
        <v>2</v>
      </c>
      <c r="J78" s="266">
        <v>3</v>
      </c>
      <c r="K78" s="54">
        <v>69.49557</v>
      </c>
      <c r="L78" s="54">
        <v>161.83295</v>
      </c>
      <c r="M78" s="55">
        <v>20</v>
      </c>
      <c r="N78" s="55">
        <v>1.8</v>
      </c>
      <c r="O78" s="55">
        <v>2.1</v>
      </c>
      <c r="P78" s="55">
        <v>13.2</v>
      </c>
      <c r="Q78" s="56">
        <v>97.7</v>
      </c>
      <c r="R78" s="55">
        <v>10.23</v>
      </c>
      <c r="S78" s="56">
        <v>25.2</v>
      </c>
      <c r="T78" s="55">
        <v>6.84</v>
      </c>
      <c r="U78" s="55">
        <v>755</v>
      </c>
      <c r="V78" s="29">
        <v>0.42</v>
      </c>
      <c r="W78" s="29">
        <v>0.31</v>
      </c>
      <c r="X78" s="39">
        <v>2.52</v>
      </c>
      <c r="Y78" s="29"/>
      <c r="Z78" s="29"/>
      <c r="AA78" s="39"/>
      <c r="AB78" s="39"/>
      <c r="AC78" s="39"/>
      <c r="AD78" s="29"/>
      <c r="AE78" s="66">
        <v>7.452</v>
      </c>
      <c r="AF78" s="119">
        <v>4.119699409554482</v>
      </c>
      <c r="AG78" s="269">
        <v>0.3157</v>
      </c>
      <c r="AH78" s="274"/>
      <c r="AI78" s="21"/>
      <c r="AJ78" s="21">
        <v>16.8119</v>
      </c>
      <c r="AK78" s="29">
        <v>6.4484</v>
      </c>
      <c r="AL78" s="29">
        <v>5.0666</v>
      </c>
      <c r="AM78" s="29">
        <v>2.9939</v>
      </c>
      <c r="AN78" s="29">
        <v>30.7</v>
      </c>
      <c r="AO78" s="120">
        <v>-0.0151188390364417</v>
      </c>
      <c r="AP78" s="120">
        <v>-0.0160148258089451</v>
      </c>
      <c r="AQ78" s="120">
        <v>-0.0191440667291946</v>
      </c>
      <c r="AR78" s="121">
        <v>0.789740197331508</v>
      </c>
      <c r="AS78" s="112">
        <v>1.41379961989028</v>
      </c>
      <c r="AT78" s="122"/>
      <c r="AU78" s="122"/>
      <c r="AV78" s="68">
        <v>0.4499999999999993</v>
      </c>
      <c r="AW78" s="68">
        <v>1.22</v>
      </c>
      <c r="AX78" s="33">
        <v>1130.13699</v>
      </c>
      <c r="AY78" s="39">
        <v>157.303</v>
      </c>
      <c r="AZ78" s="39">
        <v>77.247</v>
      </c>
      <c r="BA78" s="29"/>
      <c r="BB78" s="39">
        <v>351.1235</v>
      </c>
      <c r="BC78" s="29"/>
      <c r="BD78" s="228"/>
      <c r="BE78" s="228"/>
      <c r="BF78" s="229"/>
      <c r="BG78" s="228"/>
      <c r="BH78" s="228"/>
      <c r="BI78" s="244"/>
      <c r="BJ78" s="228"/>
      <c r="BK78" s="228"/>
      <c r="BL78" s="228"/>
      <c r="BM78" s="228"/>
      <c r="BN78" s="245"/>
      <c r="BO78" s="245"/>
      <c r="BP78" s="245"/>
      <c r="BQ78" s="245"/>
      <c r="BR78" s="245"/>
      <c r="BS78" s="245"/>
      <c r="BT78" s="245"/>
      <c r="BU78" s="245"/>
      <c r="BV78" s="245"/>
      <c r="BW78" s="245"/>
      <c r="BX78" s="245"/>
      <c r="BY78" s="245"/>
      <c r="BZ78" s="245"/>
      <c r="CA78" s="245"/>
      <c r="CB78" s="245"/>
      <c r="CC78" s="204"/>
      <c r="CD78" s="204"/>
      <c r="CE78" s="204"/>
      <c r="CF78" s="42" t="s">
        <v>261</v>
      </c>
    </row>
    <row r="79" spans="2:84" ht="13.5">
      <c r="B79" s="42" t="s">
        <v>262</v>
      </c>
      <c r="C79" s="42"/>
      <c r="D79" s="100">
        <v>41097</v>
      </c>
      <c r="E79" s="293" t="s">
        <v>357</v>
      </c>
      <c r="F79" s="118" t="s">
        <v>357</v>
      </c>
      <c r="G79" s="71" t="s">
        <v>62</v>
      </c>
      <c r="H79" s="13" t="s">
        <v>132</v>
      </c>
      <c r="I79" s="266">
        <v>1</v>
      </c>
      <c r="J79" s="266">
        <v>1</v>
      </c>
      <c r="K79" s="54">
        <v>69.20985</v>
      </c>
      <c r="L79" s="54">
        <v>161.43878</v>
      </c>
      <c r="M79" s="55">
        <v>18</v>
      </c>
      <c r="N79" s="55">
        <v>0.8</v>
      </c>
      <c r="O79" s="55">
        <v>2.6</v>
      </c>
      <c r="P79" s="55">
        <v>13.2</v>
      </c>
      <c r="Q79" s="56">
        <v>100</v>
      </c>
      <c r="R79" s="55">
        <v>10.36</v>
      </c>
      <c r="S79" s="56">
        <v>76</v>
      </c>
      <c r="T79" s="55">
        <v>7.38</v>
      </c>
      <c r="U79" s="55">
        <v>754.9</v>
      </c>
      <c r="V79" s="29">
        <v>4.05</v>
      </c>
      <c r="W79" s="29">
        <v>1.29</v>
      </c>
      <c r="X79" s="39">
        <v>12.633333333333333</v>
      </c>
      <c r="Y79" s="29"/>
      <c r="Z79" s="29"/>
      <c r="AA79" s="39"/>
      <c r="AB79" s="39"/>
      <c r="AC79" s="39"/>
      <c r="AD79" s="29"/>
      <c r="AE79" s="66">
        <v>4.1</v>
      </c>
      <c r="AF79" s="119">
        <v>3.1463414634146347</v>
      </c>
      <c r="AG79" s="269">
        <v>0.1509</v>
      </c>
      <c r="AH79" s="274"/>
      <c r="AI79" s="21"/>
      <c r="AJ79" s="21">
        <v>6.2181</v>
      </c>
      <c r="AK79" s="29">
        <v>2.303</v>
      </c>
      <c r="AL79" s="29">
        <v>1.8424</v>
      </c>
      <c r="AM79" s="29">
        <v>1.1515</v>
      </c>
      <c r="AN79" s="29">
        <v>12.9</v>
      </c>
      <c r="AO79" s="120">
        <v>-0.0170670492513477</v>
      </c>
      <c r="AP79" s="120">
        <v>-0.0176938155361453</v>
      </c>
      <c r="AQ79" s="120">
        <v>-0.0195722759747617</v>
      </c>
      <c r="AR79" s="121">
        <v>0.872001256949141</v>
      </c>
      <c r="AS79" s="112">
        <v>1.4183707718608</v>
      </c>
      <c r="AT79" s="122"/>
      <c r="AU79" s="122"/>
      <c r="AV79" s="68">
        <v>0.14666666666666708</v>
      </c>
      <c r="AW79" s="68">
        <v>0.7200000000000006</v>
      </c>
      <c r="AX79" s="33">
        <v>616.438</v>
      </c>
      <c r="AY79" s="39">
        <v>151.685</v>
      </c>
      <c r="AZ79" s="39">
        <v>66.71</v>
      </c>
      <c r="BA79" s="29"/>
      <c r="BB79" s="39">
        <v>327.72</v>
      </c>
      <c r="BC79" s="29"/>
      <c r="BD79" s="228"/>
      <c r="BE79" s="228"/>
      <c r="BF79" s="229"/>
      <c r="BG79" s="228"/>
      <c r="BH79" s="228"/>
      <c r="BI79" s="244"/>
      <c r="BJ79" s="228"/>
      <c r="BK79" s="228"/>
      <c r="BL79" s="228"/>
      <c r="BM79" s="228"/>
      <c r="BN79" s="245"/>
      <c r="BO79" s="245"/>
      <c r="BP79" s="245"/>
      <c r="BQ79" s="245"/>
      <c r="BR79" s="245"/>
      <c r="BS79" s="245"/>
      <c r="BT79" s="245"/>
      <c r="BU79" s="245"/>
      <c r="BV79" s="245"/>
      <c r="BW79" s="245"/>
      <c r="BX79" s="245"/>
      <c r="BY79" s="245"/>
      <c r="BZ79" s="245"/>
      <c r="CA79" s="245"/>
      <c r="CB79" s="245"/>
      <c r="CC79" s="204"/>
      <c r="CD79" s="204"/>
      <c r="CE79" s="204"/>
      <c r="CF79" s="42" t="s">
        <v>262</v>
      </c>
    </row>
    <row r="80" spans="2:84" ht="13.5">
      <c r="B80" s="42" t="s">
        <v>263</v>
      </c>
      <c r="C80" s="42"/>
      <c r="D80" s="100">
        <v>41097</v>
      </c>
      <c r="E80" s="293" t="s">
        <v>358</v>
      </c>
      <c r="F80" s="118" t="s">
        <v>358</v>
      </c>
      <c r="G80" s="71" t="s">
        <v>52</v>
      </c>
      <c r="H80" s="13" t="s">
        <v>132</v>
      </c>
      <c r="I80" s="266">
        <v>2</v>
      </c>
      <c r="J80" s="266">
        <v>2</v>
      </c>
      <c r="K80" s="54">
        <v>68.9241</v>
      </c>
      <c r="L80" s="54">
        <v>161.65152</v>
      </c>
      <c r="M80" s="55">
        <v>18.5</v>
      </c>
      <c r="N80" s="55">
        <v>0.9</v>
      </c>
      <c r="O80" s="55">
        <v>7</v>
      </c>
      <c r="P80" s="55">
        <v>13.7</v>
      </c>
      <c r="Q80" s="56">
        <v>102.1</v>
      </c>
      <c r="R80" s="55">
        <v>10.56</v>
      </c>
      <c r="S80" s="56">
        <v>37.7</v>
      </c>
      <c r="T80" s="55">
        <v>6.68</v>
      </c>
      <c r="U80" s="55">
        <v>755</v>
      </c>
      <c r="V80" s="29">
        <v>4.28</v>
      </c>
      <c r="W80" s="29">
        <v>1.18</v>
      </c>
      <c r="X80" s="39">
        <v>7.04</v>
      </c>
      <c r="Y80" s="29"/>
      <c r="Z80" s="29"/>
      <c r="AA80" s="39"/>
      <c r="AB80" s="39"/>
      <c r="AC80" s="39"/>
      <c r="AD80" s="29"/>
      <c r="AE80" s="66">
        <v>14</v>
      </c>
      <c r="AF80" s="119">
        <v>4.239915966386557</v>
      </c>
      <c r="AG80" s="269">
        <v>0.4653</v>
      </c>
      <c r="AH80" s="274"/>
      <c r="AI80" s="21"/>
      <c r="AJ80" s="21">
        <v>34.6804705882353</v>
      </c>
      <c r="AK80" s="29">
        <v>14.4140705882353</v>
      </c>
      <c r="AL80" s="29">
        <v>11.6504705882353</v>
      </c>
      <c r="AM80" s="29">
        <v>7.50507058823529</v>
      </c>
      <c r="AN80" s="29">
        <v>59.3588235294118</v>
      </c>
      <c r="AO80" s="120">
        <v>-0.0147307423427237</v>
      </c>
      <c r="AP80" s="120">
        <v>-0.0152778789282198</v>
      </c>
      <c r="AQ80" s="120">
        <v>-0.0176027185408864</v>
      </c>
      <c r="AR80" s="121">
        <v>0.836844735573551</v>
      </c>
      <c r="AS80" s="112">
        <v>1.39773745626441</v>
      </c>
      <c r="AT80" s="122"/>
      <c r="AU80" s="122"/>
      <c r="AV80" s="68">
        <v>0.3766666666666663</v>
      </c>
      <c r="AW80" s="68">
        <v>1.1266666666666663</v>
      </c>
      <c r="AX80" s="33">
        <v>890.41</v>
      </c>
      <c r="AY80" s="39">
        <v>84.269</v>
      </c>
      <c r="AZ80" s="39">
        <v>84.269</v>
      </c>
      <c r="BA80" s="29"/>
      <c r="BB80" s="39">
        <v>117.041</v>
      </c>
      <c r="BC80" s="29"/>
      <c r="BD80" s="228"/>
      <c r="BE80" s="228"/>
      <c r="BF80" s="229"/>
      <c r="BG80" s="228"/>
      <c r="BH80" s="228"/>
      <c r="BI80" s="244"/>
      <c r="BJ80" s="228"/>
      <c r="BK80" s="228"/>
      <c r="BL80" s="228"/>
      <c r="BM80" s="228"/>
      <c r="BN80" s="245"/>
      <c r="BO80" s="245"/>
      <c r="BP80" s="245"/>
      <c r="BQ80" s="245"/>
      <c r="BR80" s="245"/>
      <c r="BS80" s="245"/>
      <c r="BT80" s="245"/>
      <c r="BU80" s="245"/>
      <c r="BV80" s="245"/>
      <c r="BW80" s="245"/>
      <c r="BX80" s="245"/>
      <c r="BY80" s="245"/>
      <c r="BZ80" s="245"/>
      <c r="CA80" s="245"/>
      <c r="CB80" s="245"/>
      <c r="CC80" s="204"/>
      <c r="CD80" s="204"/>
      <c r="CE80" s="204"/>
      <c r="CF80" s="42" t="s">
        <v>263</v>
      </c>
    </row>
    <row r="81" spans="2:84" ht="15" thickBot="1">
      <c r="B81" s="94" t="s">
        <v>264</v>
      </c>
      <c r="C81" s="94"/>
      <c r="D81" s="188">
        <v>41098</v>
      </c>
      <c r="E81" s="294" t="s">
        <v>359</v>
      </c>
      <c r="F81" s="189" t="s">
        <v>359</v>
      </c>
      <c r="G81" s="191" t="s">
        <v>37</v>
      </c>
      <c r="H81" s="97" t="s">
        <v>132</v>
      </c>
      <c r="I81" s="267">
        <v>1</v>
      </c>
      <c r="J81" s="267">
        <v>1</v>
      </c>
      <c r="K81" s="98">
        <v>68.73417</v>
      </c>
      <c r="L81" s="98">
        <v>161.26471</v>
      </c>
      <c r="M81" s="58">
        <v>21</v>
      </c>
      <c r="N81" s="58">
        <v>0.7</v>
      </c>
      <c r="O81" s="58">
        <v>10</v>
      </c>
      <c r="P81" s="58">
        <v>13.8</v>
      </c>
      <c r="Q81" s="59">
        <v>96.6</v>
      </c>
      <c r="R81" s="58">
        <v>10.03</v>
      </c>
      <c r="S81" s="59">
        <v>93.9</v>
      </c>
      <c r="T81" s="58">
        <v>7.37</v>
      </c>
      <c r="U81" s="58">
        <v>755.5</v>
      </c>
      <c r="V81" s="105">
        <v>4.84</v>
      </c>
      <c r="W81" s="105">
        <v>1.92</v>
      </c>
      <c r="X81" s="99">
        <v>22.133333333333336</v>
      </c>
      <c r="Y81" s="105"/>
      <c r="Z81" s="105"/>
      <c r="AA81" s="99"/>
      <c r="AB81" s="99"/>
      <c r="AC81" s="99"/>
      <c r="AD81" s="105"/>
      <c r="AE81" s="67">
        <v>3.33</v>
      </c>
      <c r="AF81" s="192">
        <v>3.217923806159099</v>
      </c>
      <c r="AG81" s="270">
        <v>0.1571</v>
      </c>
      <c r="AH81" s="275"/>
      <c r="AI81" s="60"/>
      <c r="AJ81" s="60">
        <v>4.87242549019608</v>
      </c>
      <c r="AK81" s="105">
        <v>1.87852549019608</v>
      </c>
      <c r="AL81" s="105">
        <v>1.41792549019608</v>
      </c>
      <c r="AM81" s="105">
        <v>0.727025490196078</v>
      </c>
      <c r="AN81" s="105">
        <v>10.7156862745098</v>
      </c>
      <c r="AO81" s="193">
        <v>-0.017418271449143</v>
      </c>
      <c r="AP81" s="193">
        <v>-0.0182230878182383</v>
      </c>
      <c r="AQ81" s="193">
        <v>-0.020063137212657</v>
      </c>
      <c r="AR81" s="194">
        <v>0.868172871695983</v>
      </c>
      <c r="AS81" s="148">
        <v>1.40490784506315</v>
      </c>
      <c r="AT81" s="195"/>
      <c r="AU81" s="195"/>
      <c r="AV81" s="117">
        <v>0.2500000000000006</v>
      </c>
      <c r="AW81" s="117">
        <v>0.6133333333333333</v>
      </c>
      <c r="AX81" s="61">
        <v>2123.28767</v>
      </c>
      <c r="AY81" s="99">
        <v>117.978</v>
      </c>
      <c r="AZ81" s="99">
        <v>117.0411</v>
      </c>
      <c r="BA81" s="105"/>
      <c r="BB81" s="99">
        <v>1168.539</v>
      </c>
      <c r="BC81" s="105"/>
      <c r="BD81" s="233"/>
      <c r="BE81" s="233"/>
      <c r="BF81" s="234"/>
      <c r="BG81" s="233"/>
      <c r="BH81" s="233"/>
      <c r="BI81" s="246"/>
      <c r="BJ81" s="233"/>
      <c r="BK81" s="233"/>
      <c r="BL81" s="233"/>
      <c r="BM81" s="233"/>
      <c r="BN81" s="247"/>
      <c r="BO81" s="247"/>
      <c r="BP81" s="247"/>
      <c r="BQ81" s="247"/>
      <c r="BR81" s="247"/>
      <c r="BS81" s="247"/>
      <c r="BT81" s="247"/>
      <c r="BU81" s="247"/>
      <c r="BV81" s="247"/>
      <c r="BW81" s="247"/>
      <c r="BX81" s="247"/>
      <c r="BY81" s="247"/>
      <c r="BZ81" s="247"/>
      <c r="CA81" s="247"/>
      <c r="CB81" s="247"/>
      <c r="CC81" s="205"/>
      <c r="CD81" s="205"/>
      <c r="CE81" s="205"/>
      <c r="CF81" s="94" t="s">
        <v>264</v>
      </c>
    </row>
    <row r="82" spans="2:84" ht="13.5">
      <c r="B82" s="152" t="s">
        <v>265</v>
      </c>
      <c r="C82" s="152"/>
      <c r="D82" s="181">
        <v>41098</v>
      </c>
      <c r="E82" s="292" t="s">
        <v>360</v>
      </c>
      <c r="F82" s="182" t="s">
        <v>360</v>
      </c>
      <c r="G82" s="183" t="s">
        <v>129</v>
      </c>
      <c r="H82" s="154" t="s">
        <v>132</v>
      </c>
      <c r="I82" s="268">
        <v>3</v>
      </c>
      <c r="J82" s="268">
        <v>2</v>
      </c>
      <c r="K82" s="156">
        <v>68.73226</v>
      </c>
      <c r="L82" s="156">
        <v>161.45987</v>
      </c>
      <c r="M82" s="157">
        <v>18</v>
      </c>
      <c r="N82" s="157">
        <v>1</v>
      </c>
      <c r="O82" s="157">
        <v>4</v>
      </c>
      <c r="P82" s="157">
        <v>14.9</v>
      </c>
      <c r="Q82" s="158">
        <v>100.9</v>
      </c>
      <c r="R82" s="157">
        <v>10.18</v>
      </c>
      <c r="S82" s="158">
        <v>45.2</v>
      </c>
      <c r="T82" s="157">
        <v>6.87</v>
      </c>
      <c r="U82" s="157">
        <v>755.7</v>
      </c>
      <c r="V82" s="166">
        <v>14.68</v>
      </c>
      <c r="W82" s="166">
        <v>3.52</v>
      </c>
      <c r="X82" s="176">
        <v>6.510000000000001</v>
      </c>
      <c r="Y82" s="166"/>
      <c r="Z82" s="166"/>
      <c r="AA82" s="176"/>
      <c r="AB82" s="176"/>
      <c r="AC82" s="176"/>
      <c r="AD82" s="166"/>
      <c r="AE82" s="161">
        <v>8.417</v>
      </c>
      <c r="AF82" s="184">
        <v>3.742426042532969</v>
      </c>
      <c r="AG82" s="271">
        <v>0.3348</v>
      </c>
      <c r="AH82" s="272"/>
      <c r="AI82" s="159"/>
      <c r="AJ82" s="159">
        <v>16.3513</v>
      </c>
      <c r="AK82" s="166">
        <v>6.4484</v>
      </c>
      <c r="AL82" s="166">
        <v>5.0666</v>
      </c>
      <c r="AM82" s="166">
        <v>2.9939</v>
      </c>
      <c r="AN82" s="166">
        <v>31.5</v>
      </c>
      <c r="AO82" s="185">
        <v>-0.0162220722985615</v>
      </c>
      <c r="AP82" s="185">
        <v>-0.016694144399549</v>
      </c>
      <c r="AQ82" s="185">
        <v>-0.0189795504649631</v>
      </c>
      <c r="AR82" s="186">
        <v>0.854713199267178</v>
      </c>
      <c r="AS82" s="164">
        <v>1.42369975093133</v>
      </c>
      <c r="AT82" s="187"/>
      <c r="AU82" s="187"/>
      <c r="AV82" s="165">
        <v>0.33000000000000007</v>
      </c>
      <c r="AW82" s="165">
        <v>1.0600000000000005</v>
      </c>
      <c r="AX82" s="160">
        <v>190.97</v>
      </c>
      <c r="AY82" s="176">
        <v>398.35</v>
      </c>
      <c r="AZ82" s="176">
        <v>563.1868</v>
      </c>
      <c r="BA82" s="166"/>
      <c r="BB82" s="176">
        <v>151.098</v>
      </c>
      <c r="BC82" s="166"/>
      <c r="BD82" s="220"/>
      <c r="BE82" s="220"/>
      <c r="BF82" s="221"/>
      <c r="BG82" s="220"/>
      <c r="BH82" s="220"/>
      <c r="BI82" s="242"/>
      <c r="BJ82" s="220"/>
      <c r="BK82" s="220"/>
      <c r="BL82" s="220"/>
      <c r="BM82" s="220"/>
      <c r="BN82" s="243"/>
      <c r="BO82" s="243"/>
      <c r="BP82" s="243"/>
      <c r="BQ82" s="243"/>
      <c r="BR82" s="243"/>
      <c r="BS82" s="243"/>
      <c r="BT82" s="243"/>
      <c r="BU82" s="243"/>
      <c r="BV82" s="243"/>
      <c r="BW82" s="243"/>
      <c r="BX82" s="243"/>
      <c r="BY82" s="243"/>
      <c r="BZ82" s="243"/>
      <c r="CA82" s="243"/>
      <c r="CB82" s="243"/>
      <c r="CC82" s="203"/>
      <c r="CD82" s="203"/>
      <c r="CE82" s="203"/>
      <c r="CF82" s="152" t="s">
        <v>265</v>
      </c>
    </row>
    <row r="83" spans="2:84" ht="13.5">
      <c r="B83" s="42" t="s">
        <v>266</v>
      </c>
      <c r="C83" s="42"/>
      <c r="D83" s="100">
        <v>41098</v>
      </c>
      <c r="E83" s="293" t="s">
        <v>361</v>
      </c>
      <c r="F83" s="118" t="s">
        <v>361</v>
      </c>
      <c r="G83" s="71" t="s">
        <v>362</v>
      </c>
      <c r="H83" s="13" t="s">
        <v>134</v>
      </c>
      <c r="I83" s="266"/>
      <c r="J83" s="266"/>
      <c r="K83" s="54">
        <v>68.51127</v>
      </c>
      <c r="L83" s="54">
        <v>161.47148</v>
      </c>
      <c r="M83" s="55">
        <v>23.5</v>
      </c>
      <c r="N83" s="55">
        <v>1.2</v>
      </c>
      <c r="O83" s="55">
        <v>3</v>
      </c>
      <c r="P83" s="55">
        <v>16.8</v>
      </c>
      <c r="Q83" s="56">
        <v>107.3</v>
      </c>
      <c r="R83" s="55">
        <v>10.45</v>
      </c>
      <c r="S83" s="56">
        <v>58</v>
      </c>
      <c r="T83" s="55">
        <v>7.51</v>
      </c>
      <c r="U83" s="55">
        <v>756.3</v>
      </c>
      <c r="V83" s="29">
        <v>7.83</v>
      </c>
      <c r="W83" s="29">
        <v>0.19</v>
      </c>
      <c r="X83" s="39">
        <v>5.273333333333333</v>
      </c>
      <c r="Y83" s="29"/>
      <c r="Z83" s="29"/>
      <c r="AA83" s="39"/>
      <c r="AB83" s="39"/>
      <c r="AC83" s="39"/>
      <c r="AD83" s="29"/>
      <c r="AE83" s="66">
        <v>7.71</v>
      </c>
      <c r="AF83" s="119">
        <v>3.372243839169909</v>
      </c>
      <c r="AG83" s="269">
        <v>0.3177</v>
      </c>
      <c r="AH83" s="274"/>
      <c r="AI83" s="21"/>
      <c r="AJ83" s="21">
        <v>13.1271</v>
      </c>
      <c r="AK83" s="29">
        <v>5.0666</v>
      </c>
      <c r="AL83" s="29">
        <v>4.1454</v>
      </c>
      <c r="AM83" s="29">
        <v>2.5333</v>
      </c>
      <c r="AN83" s="29">
        <v>26</v>
      </c>
      <c r="AO83" s="120">
        <v>-0.0170362215350146</v>
      </c>
      <c r="AP83" s="120">
        <v>-0.0170162847990439</v>
      </c>
      <c r="AQ83" s="120">
        <v>-0.0185717923431734</v>
      </c>
      <c r="AR83" s="121">
        <v>0.917317037592054</v>
      </c>
      <c r="AS83" s="112">
        <v>1.41880483465584</v>
      </c>
      <c r="AT83" s="122"/>
      <c r="AU83" s="122"/>
      <c r="AV83" s="68"/>
      <c r="AW83" s="68"/>
      <c r="AX83" s="33">
        <v>1484.01</v>
      </c>
      <c r="AY83" s="39">
        <v>585.87</v>
      </c>
      <c r="AZ83" s="39">
        <v>144.46</v>
      </c>
      <c r="BA83" s="29"/>
      <c r="BB83" s="39">
        <v>429.37</v>
      </c>
      <c r="BC83" s="29"/>
      <c r="BD83" s="228"/>
      <c r="BE83" s="228"/>
      <c r="BF83" s="229"/>
      <c r="BG83" s="228"/>
      <c r="BH83" s="228"/>
      <c r="BI83" s="244"/>
      <c r="BJ83" s="228"/>
      <c r="BK83" s="228"/>
      <c r="BL83" s="228"/>
      <c r="BM83" s="228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245"/>
      <c r="BY83" s="245"/>
      <c r="BZ83" s="245"/>
      <c r="CA83" s="245"/>
      <c r="CB83" s="245"/>
      <c r="CC83" s="204"/>
      <c r="CD83" s="204"/>
      <c r="CE83" s="204"/>
      <c r="CF83" s="42" t="s">
        <v>266</v>
      </c>
    </row>
    <row r="84" spans="2:84" ht="13.5">
      <c r="B84" s="42" t="s">
        <v>267</v>
      </c>
      <c r="C84" s="42"/>
      <c r="D84" s="100">
        <v>41098</v>
      </c>
      <c r="E84" s="293" t="s">
        <v>363</v>
      </c>
      <c r="F84" s="118" t="s">
        <v>363</v>
      </c>
      <c r="G84" s="71" t="s">
        <v>92</v>
      </c>
      <c r="H84" s="13" t="s">
        <v>132</v>
      </c>
      <c r="I84" s="266">
        <v>2</v>
      </c>
      <c r="J84" s="266">
        <v>1</v>
      </c>
      <c r="K84" s="54">
        <v>68.68877</v>
      </c>
      <c r="L84" s="54">
        <v>158.59822</v>
      </c>
      <c r="M84" s="55"/>
      <c r="N84" s="55">
        <v>0.75</v>
      </c>
      <c r="O84" s="55"/>
      <c r="P84" s="55">
        <v>12.2</v>
      </c>
      <c r="Q84" s="56">
        <v>96.5</v>
      </c>
      <c r="R84" s="55">
        <v>10.37</v>
      </c>
      <c r="S84" s="56">
        <v>64.1</v>
      </c>
      <c r="T84" s="55">
        <v>7.21</v>
      </c>
      <c r="U84" s="55">
        <v>755.2</v>
      </c>
      <c r="V84" s="29">
        <v>0.44</v>
      </c>
      <c r="W84" s="29">
        <v>0.32</v>
      </c>
      <c r="X84" s="39">
        <v>13.033333333333333</v>
      </c>
      <c r="Y84" s="29"/>
      <c r="Z84" s="29"/>
      <c r="AA84" s="39"/>
      <c r="AB84" s="39"/>
      <c r="AC84" s="39"/>
      <c r="AD84" s="29"/>
      <c r="AE84" s="66">
        <v>2.561</v>
      </c>
      <c r="AF84" s="119">
        <v>3.279968762202265</v>
      </c>
      <c r="AG84" s="269">
        <v>0.1658</v>
      </c>
      <c r="AH84" s="274"/>
      <c r="AI84" s="21"/>
      <c r="AJ84" s="21">
        <v>4.1454</v>
      </c>
      <c r="AK84" s="29">
        <v>1.6121</v>
      </c>
      <c r="AL84" s="29">
        <v>1.1515</v>
      </c>
      <c r="AM84" s="29">
        <v>0.6909</v>
      </c>
      <c r="AN84" s="29">
        <v>8.4</v>
      </c>
      <c r="AO84" s="120">
        <v>-0.017321458197413</v>
      </c>
      <c r="AP84" s="120">
        <v>-0.0175734947187793</v>
      </c>
      <c r="AQ84" s="120">
        <v>-0.0196967251142231</v>
      </c>
      <c r="AR84" s="121">
        <v>0.879408028337926</v>
      </c>
      <c r="AS84" s="112">
        <v>1.42682348335245</v>
      </c>
      <c r="AT84" s="122"/>
      <c r="AU84" s="122"/>
      <c r="AV84" s="68"/>
      <c r="AW84" s="68"/>
      <c r="AX84" s="33">
        <v>799.0868</v>
      </c>
      <c r="AY84" s="39">
        <v>104.33</v>
      </c>
      <c r="AZ84" s="39">
        <v>36.116</v>
      </c>
      <c r="BA84" s="29"/>
      <c r="BB84" s="39">
        <v>0</v>
      </c>
      <c r="BC84" s="29"/>
      <c r="BD84" s="228"/>
      <c r="BE84" s="228"/>
      <c r="BF84" s="229"/>
      <c r="BG84" s="228"/>
      <c r="BH84" s="228"/>
      <c r="BI84" s="244"/>
      <c r="BJ84" s="228"/>
      <c r="BK84" s="228"/>
      <c r="BL84" s="228"/>
      <c r="BM84" s="228"/>
      <c r="BN84" s="245"/>
      <c r="BO84" s="245"/>
      <c r="BP84" s="245"/>
      <c r="BQ84" s="245"/>
      <c r="BR84" s="245"/>
      <c r="BS84" s="245"/>
      <c r="BT84" s="245"/>
      <c r="BU84" s="245"/>
      <c r="BV84" s="245"/>
      <c r="BW84" s="245"/>
      <c r="BX84" s="245"/>
      <c r="BY84" s="245"/>
      <c r="BZ84" s="245"/>
      <c r="CA84" s="245"/>
      <c r="CB84" s="245"/>
      <c r="CC84" s="204"/>
      <c r="CD84" s="204"/>
      <c r="CE84" s="204"/>
      <c r="CF84" s="42" t="s">
        <v>267</v>
      </c>
    </row>
    <row r="85" spans="2:84" ht="13.5">
      <c r="B85" s="42" t="s">
        <v>268</v>
      </c>
      <c r="C85" s="42"/>
      <c r="D85" s="100">
        <v>41098</v>
      </c>
      <c r="E85" s="293" t="s">
        <v>364</v>
      </c>
      <c r="F85" s="118" t="s">
        <v>364</v>
      </c>
      <c r="G85" s="71" t="s">
        <v>94</v>
      </c>
      <c r="H85" s="13" t="s">
        <v>132</v>
      </c>
      <c r="I85" s="266">
        <v>1</v>
      </c>
      <c r="J85" s="266">
        <v>1</v>
      </c>
      <c r="K85" s="54">
        <v>68.7226</v>
      </c>
      <c r="L85" s="54">
        <v>158.69265</v>
      </c>
      <c r="M85" s="55"/>
      <c r="N85" s="55">
        <v>0.35</v>
      </c>
      <c r="O85" s="55"/>
      <c r="P85" s="55">
        <v>13.8</v>
      </c>
      <c r="Q85" s="56">
        <v>94.4</v>
      </c>
      <c r="R85" s="55">
        <v>9.71</v>
      </c>
      <c r="S85" s="56">
        <v>93.8</v>
      </c>
      <c r="T85" s="55">
        <v>7.35</v>
      </c>
      <c r="U85" s="55">
        <v>755.3</v>
      </c>
      <c r="V85" s="29">
        <v>1.65</v>
      </c>
      <c r="W85" s="29">
        <v>0.98</v>
      </c>
      <c r="X85" s="39">
        <v>35.833333333333336</v>
      </c>
      <c r="Y85" s="29"/>
      <c r="Z85" s="29"/>
      <c r="AA85" s="39"/>
      <c r="AB85" s="39"/>
      <c r="AC85" s="39"/>
      <c r="AD85" s="29"/>
      <c r="AE85" s="66">
        <v>4.558</v>
      </c>
      <c r="AF85" s="119">
        <v>3.6200087757788504</v>
      </c>
      <c r="AG85" s="269">
        <v>0.2523</v>
      </c>
      <c r="AH85" s="274"/>
      <c r="AI85" s="21"/>
      <c r="AJ85" s="21">
        <v>8.5211</v>
      </c>
      <c r="AK85" s="29">
        <v>3.4545</v>
      </c>
      <c r="AL85" s="29">
        <v>2.7636</v>
      </c>
      <c r="AM85" s="29">
        <v>1.6121</v>
      </c>
      <c r="AN85" s="29">
        <v>16.5</v>
      </c>
      <c r="AO85" s="120">
        <v>-0.0159967767064337</v>
      </c>
      <c r="AP85" s="120">
        <v>-0.0167950127191448</v>
      </c>
      <c r="AQ85" s="120">
        <v>-0.0187159584739685</v>
      </c>
      <c r="AR85" s="121">
        <v>0.854713197225947</v>
      </c>
      <c r="AS85" s="112">
        <v>1.41932370895985</v>
      </c>
      <c r="AT85" s="122"/>
      <c r="AU85" s="122"/>
      <c r="AV85" s="68">
        <v>0.1551515151515153</v>
      </c>
      <c r="AW85" s="68">
        <v>0.6733333333333338</v>
      </c>
      <c r="AX85" s="33">
        <v>1598.17</v>
      </c>
      <c r="AY85" s="39">
        <v>208.67</v>
      </c>
      <c r="AZ85" s="39">
        <v>148.48</v>
      </c>
      <c r="BA85" s="29"/>
      <c r="BB85" s="39">
        <v>220.71</v>
      </c>
      <c r="BC85" s="29"/>
      <c r="BD85" s="228"/>
      <c r="BE85" s="228"/>
      <c r="BF85" s="229"/>
      <c r="BG85" s="228"/>
      <c r="BH85" s="228"/>
      <c r="BI85" s="244"/>
      <c r="BJ85" s="228"/>
      <c r="BK85" s="228"/>
      <c r="BL85" s="228"/>
      <c r="BM85" s="228"/>
      <c r="BN85" s="245"/>
      <c r="BO85" s="245"/>
      <c r="BP85" s="245"/>
      <c r="BQ85" s="245"/>
      <c r="BR85" s="245"/>
      <c r="BS85" s="245"/>
      <c r="BT85" s="245"/>
      <c r="BU85" s="245"/>
      <c r="BV85" s="245"/>
      <c r="BW85" s="245"/>
      <c r="BX85" s="245"/>
      <c r="BY85" s="245"/>
      <c r="BZ85" s="245"/>
      <c r="CA85" s="245"/>
      <c r="CB85" s="245"/>
      <c r="CC85" s="204"/>
      <c r="CD85" s="204"/>
      <c r="CE85" s="204"/>
      <c r="CF85" s="42" t="s">
        <v>268</v>
      </c>
    </row>
    <row r="86" spans="2:84" ht="15" thickBot="1">
      <c r="B86" s="94" t="s">
        <v>269</v>
      </c>
      <c r="C86" s="94"/>
      <c r="D86" s="188">
        <v>41098</v>
      </c>
      <c r="E86" s="294" t="s">
        <v>365</v>
      </c>
      <c r="F86" s="189"/>
      <c r="G86" s="191" t="s">
        <v>418</v>
      </c>
      <c r="H86" s="97" t="s">
        <v>133</v>
      </c>
      <c r="I86" s="267">
        <v>2</v>
      </c>
      <c r="J86" s="267">
        <v>4</v>
      </c>
      <c r="K86" s="98">
        <v>68.63052</v>
      </c>
      <c r="L86" s="98">
        <v>159.14665</v>
      </c>
      <c r="M86" s="58"/>
      <c r="N86" s="58"/>
      <c r="O86" s="58"/>
      <c r="P86" s="58">
        <v>5.3</v>
      </c>
      <c r="Q86" s="59">
        <v>87.9</v>
      </c>
      <c r="R86" s="58">
        <v>11.12</v>
      </c>
      <c r="S86" s="59">
        <v>356.5</v>
      </c>
      <c r="T86" s="58">
        <v>7.56</v>
      </c>
      <c r="U86" s="58">
        <v>756.6</v>
      </c>
      <c r="V86" s="105"/>
      <c r="W86" s="105"/>
      <c r="X86" s="99"/>
      <c r="Y86" s="105"/>
      <c r="Z86" s="105"/>
      <c r="AA86" s="99"/>
      <c r="AB86" s="99"/>
      <c r="AC86" s="99"/>
      <c r="AD86" s="105"/>
      <c r="AE86" s="67">
        <v>67.08</v>
      </c>
      <c r="AF86" s="192">
        <v>1.1319817133770618</v>
      </c>
      <c r="AG86" s="270">
        <v>9.541</v>
      </c>
      <c r="AH86" s="275"/>
      <c r="AI86" s="60"/>
      <c r="AJ86" s="60">
        <v>27.2521666666667</v>
      </c>
      <c r="AK86" s="105">
        <v>7.90696666666667</v>
      </c>
      <c r="AL86" s="105">
        <v>6.06456666666667</v>
      </c>
      <c r="AM86" s="105">
        <v>3.30096666666667</v>
      </c>
      <c r="AN86" s="105">
        <v>75.9333333333333</v>
      </c>
      <c r="AO86" s="193">
        <v>-0.0194520837498499</v>
      </c>
      <c r="AP86" s="193">
        <v>-0.0208036927294789</v>
      </c>
      <c r="AQ86" s="193">
        <v>-0.0248748605743092</v>
      </c>
      <c r="AR86" s="194">
        <v>0.781997699715355</v>
      </c>
      <c r="AS86" s="148">
        <v>1.51413193243603</v>
      </c>
      <c r="AT86" s="195"/>
      <c r="AU86" s="195"/>
      <c r="AV86" s="117"/>
      <c r="AW86" s="117"/>
      <c r="AX86" s="61">
        <v>3368.0556</v>
      </c>
      <c r="AY86" s="99">
        <v>15000</v>
      </c>
      <c r="AZ86" s="99">
        <v>11263.73</v>
      </c>
      <c r="BA86" s="105"/>
      <c r="BB86" s="99">
        <v>5604.3956</v>
      </c>
      <c r="BC86" s="105"/>
      <c r="BD86" s="233"/>
      <c r="BE86" s="233"/>
      <c r="BF86" s="234"/>
      <c r="BG86" s="233"/>
      <c r="BH86" s="233"/>
      <c r="BI86" s="246"/>
      <c r="BJ86" s="233"/>
      <c r="BK86" s="233"/>
      <c r="BL86" s="233"/>
      <c r="BM86" s="233"/>
      <c r="BN86" s="247"/>
      <c r="BO86" s="247"/>
      <c r="BP86" s="247"/>
      <c r="BQ86" s="247"/>
      <c r="BR86" s="247"/>
      <c r="BS86" s="247"/>
      <c r="BT86" s="247"/>
      <c r="BU86" s="247"/>
      <c r="BV86" s="247"/>
      <c r="BW86" s="247"/>
      <c r="BX86" s="247"/>
      <c r="BY86" s="247"/>
      <c r="BZ86" s="247"/>
      <c r="CA86" s="247"/>
      <c r="CB86" s="247"/>
      <c r="CC86" s="205"/>
      <c r="CD86" s="205"/>
      <c r="CE86" s="205"/>
      <c r="CF86" s="94" t="s">
        <v>269</v>
      </c>
    </row>
    <row r="87" spans="2:84" ht="13.5">
      <c r="B87" s="152" t="s">
        <v>270</v>
      </c>
      <c r="C87" s="152"/>
      <c r="D87" s="181">
        <v>41099</v>
      </c>
      <c r="E87" s="292" t="s">
        <v>366</v>
      </c>
      <c r="F87" s="182" t="s">
        <v>366</v>
      </c>
      <c r="G87" s="183" t="s">
        <v>367</v>
      </c>
      <c r="H87" s="154" t="s">
        <v>132</v>
      </c>
      <c r="I87" s="268">
        <v>1</v>
      </c>
      <c r="J87" s="268">
        <v>1</v>
      </c>
      <c r="K87" s="156">
        <v>68.71973</v>
      </c>
      <c r="L87" s="156">
        <v>161.26555</v>
      </c>
      <c r="M87" s="157">
        <v>25</v>
      </c>
      <c r="N87" s="157">
        <v>0.6</v>
      </c>
      <c r="O87" s="157">
        <v>23</v>
      </c>
      <c r="P87" s="157">
        <v>14.7</v>
      </c>
      <c r="Q87" s="158">
        <v>98.4</v>
      </c>
      <c r="R87" s="157">
        <v>9.9</v>
      </c>
      <c r="S87" s="158">
        <v>99.4</v>
      </c>
      <c r="T87" s="157">
        <v>7.52</v>
      </c>
      <c r="U87" s="157">
        <v>761</v>
      </c>
      <c r="V87" s="166">
        <v>5.38</v>
      </c>
      <c r="W87" s="166">
        <v>2.13</v>
      </c>
      <c r="X87" s="176">
        <v>26.733333333333334</v>
      </c>
      <c r="Y87" s="166"/>
      <c r="Z87" s="166"/>
      <c r="AA87" s="176"/>
      <c r="AB87" s="176"/>
      <c r="AC87" s="176"/>
      <c r="AD87" s="166"/>
      <c r="AE87" s="161">
        <v>3.841</v>
      </c>
      <c r="AF87" s="184">
        <v>2.706607245866311</v>
      </c>
      <c r="AG87" s="271">
        <v>0.2447</v>
      </c>
      <c r="AH87" s="272"/>
      <c r="AI87" s="159"/>
      <c r="AJ87" s="159">
        <v>4.59696862745098</v>
      </c>
      <c r="AK87" s="166">
        <v>1.14246862745098</v>
      </c>
      <c r="AL87" s="166">
        <v>0.912168627450981</v>
      </c>
      <c r="AM87" s="166">
        <v>0.45156862745098</v>
      </c>
      <c r="AN87" s="166">
        <v>10.3960784313725</v>
      </c>
      <c r="AO87" s="185">
        <v>-0.0184501682005755</v>
      </c>
      <c r="AP87" s="185">
        <v>-0.0191958257771885</v>
      </c>
      <c r="AQ87" s="185">
        <v>-0.0251618706748826</v>
      </c>
      <c r="AR87" s="186">
        <v>0.733259002836903</v>
      </c>
      <c r="AS87" s="164">
        <v>1.43600187656834</v>
      </c>
      <c r="AT87" s="187"/>
      <c r="AU87" s="187"/>
      <c r="AV87" s="165">
        <v>0.13333333333333344</v>
      </c>
      <c r="AW87" s="165"/>
      <c r="AX87" s="160">
        <v>2013.89</v>
      </c>
      <c r="AY87" s="176"/>
      <c r="AZ87" s="176"/>
      <c r="BA87" s="166"/>
      <c r="BB87" s="176">
        <v>206.04</v>
      </c>
      <c r="BC87" s="166"/>
      <c r="BD87" s="220"/>
      <c r="BE87" s="220"/>
      <c r="BF87" s="221"/>
      <c r="BG87" s="220"/>
      <c r="BH87" s="220"/>
      <c r="BI87" s="242"/>
      <c r="BJ87" s="220"/>
      <c r="BK87" s="220"/>
      <c r="BL87" s="220"/>
      <c r="BM87" s="220"/>
      <c r="BN87" s="243"/>
      <c r="BO87" s="243"/>
      <c r="BP87" s="243"/>
      <c r="BQ87" s="243"/>
      <c r="BR87" s="243"/>
      <c r="BS87" s="243"/>
      <c r="BT87" s="243"/>
      <c r="BU87" s="243"/>
      <c r="BV87" s="243"/>
      <c r="BW87" s="243"/>
      <c r="BX87" s="243"/>
      <c r="BY87" s="243"/>
      <c r="BZ87" s="243"/>
      <c r="CA87" s="243"/>
      <c r="CB87" s="243"/>
      <c r="CC87" s="203"/>
      <c r="CD87" s="203"/>
      <c r="CE87" s="203"/>
      <c r="CF87" s="152" t="s">
        <v>270</v>
      </c>
    </row>
    <row r="88" spans="2:84" ht="13.5">
      <c r="B88" s="42" t="s">
        <v>271</v>
      </c>
      <c r="C88" s="42"/>
      <c r="D88" s="100">
        <v>41099</v>
      </c>
      <c r="E88" s="293" t="s">
        <v>368</v>
      </c>
      <c r="F88" s="118" t="s">
        <v>368</v>
      </c>
      <c r="G88" s="71" t="s">
        <v>367</v>
      </c>
      <c r="H88" s="13" t="s">
        <v>132</v>
      </c>
      <c r="I88" s="266">
        <v>1</v>
      </c>
      <c r="J88" s="266">
        <v>1</v>
      </c>
      <c r="K88" s="54">
        <v>68.71967</v>
      </c>
      <c r="L88" s="54">
        <v>161.28693</v>
      </c>
      <c r="M88" s="55">
        <v>27</v>
      </c>
      <c r="N88" s="55">
        <v>0.9</v>
      </c>
      <c r="O88" s="55">
        <v>19</v>
      </c>
      <c r="P88" s="55">
        <v>14.2</v>
      </c>
      <c r="Q88" s="56">
        <v>99.3</v>
      </c>
      <c r="R88" s="55">
        <v>10.27</v>
      </c>
      <c r="S88" s="56">
        <v>65</v>
      </c>
      <c r="T88" s="55">
        <v>7.22</v>
      </c>
      <c r="U88" s="55">
        <v>761</v>
      </c>
      <c r="V88" s="29">
        <v>2.4</v>
      </c>
      <c r="W88" s="29">
        <v>0.73</v>
      </c>
      <c r="X88" s="39">
        <v>10.006666666666666</v>
      </c>
      <c r="Y88" s="29"/>
      <c r="Z88" s="29"/>
      <c r="AA88" s="39"/>
      <c r="AB88" s="39"/>
      <c r="AC88" s="39"/>
      <c r="AD88" s="29"/>
      <c r="AE88" s="66">
        <v>4.127</v>
      </c>
      <c r="AF88" s="119">
        <v>3.366638635100267</v>
      </c>
      <c r="AG88" s="269">
        <v>0.2439</v>
      </c>
      <c r="AH88" s="274"/>
      <c r="AI88" s="21"/>
      <c r="AJ88" s="21">
        <v>5.74395294117647</v>
      </c>
      <c r="AK88" s="29">
        <v>1.13795294117647</v>
      </c>
      <c r="AL88" s="29">
        <v>0.44705294117647</v>
      </c>
      <c r="AM88" s="29">
        <v>-0.47414705882353</v>
      </c>
      <c r="AN88" s="29">
        <v>13.8941176470588</v>
      </c>
      <c r="AO88" s="120">
        <v>-0.0175914967680348</v>
      </c>
      <c r="AP88" s="120">
        <v>-0.0195768448663963</v>
      </c>
      <c r="AQ88" s="120">
        <v>-0.0297934716847835</v>
      </c>
      <c r="AR88" s="121">
        <v>0.590448033520692</v>
      </c>
      <c r="AS88" s="112">
        <v>1.39807589905677</v>
      </c>
      <c r="AT88" s="122"/>
      <c r="AU88" s="122"/>
      <c r="AV88" s="68">
        <v>0.13333333333333286</v>
      </c>
      <c r="AW88" s="68"/>
      <c r="AX88" s="33">
        <v>277.78</v>
      </c>
      <c r="AY88" s="39"/>
      <c r="AZ88" s="39"/>
      <c r="BA88" s="29"/>
      <c r="BB88" s="39">
        <v>164.84</v>
      </c>
      <c r="BC88" s="29"/>
      <c r="BD88" s="228"/>
      <c r="BE88" s="228"/>
      <c r="BF88" s="229"/>
      <c r="BG88" s="228"/>
      <c r="BH88" s="228"/>
      <c r="BI88" s="244"/>
      <c r="BJ88" s="228"/>
      <c r="BK88" s="228"/>
      <c r="BL88" s="228"/>
      <c r="BM88" s="228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  <c r="BY88" s="245"/>
      <c r="BZ88" s="245"/>
      <c r="CA88" s="245"/>
      <c r="CB88" s="245"/>
      <c r="CC88" s="204"/>
      <c r="CD88" s="204"/>
      <c r="CE88" s="204"/>
      <c r="CF88" s="42" t="s">
        <v>271</v>
      </c>
    </row>
    <row r="89" spans="2:84" ht="13.5">
      <c r="B89" s="42" t="s">
        <v>272</v>
      </c>
      <c r="C89" s="42"/>
      <c r="D89" s="100">
        <v>41099</v>
      </c>
      <c r="E89" s="293" t="s">
        <v>369</v>
      </c>
      <c r="F89" s="118" t="s">
        <v>369</v>
      </c>
      <c r="G89" s="71" t="s">
        <v>129</v>
      </c>
      <c r="H89" s="13" t="s">
        <v>132</v>
      </c>
      <c r="I89" s="266">
        <v>3</v>
      </c>
      <c r="J89" s="266">
        <v>2</v>
      </c>
      <c r="K89" s="54">
        <v>68.73467</v>
      </c>
      <c r="L89" s="54">
        <v>161.45558</v>
      </c>
      <c r="M89" s="55">
        <v>24</v>
      </c>
      <c r="N89" s="55">
        <v>1.2</v>
      </c>
      <c r="O89" s="55">
        <v>3.6</v>
      </c>
      <c r="P89" s="55">
        <v>17.4</v>
      </c>
      <c r="Q89" s="56">
        <v>110</v>
      </c>
      <c r="R89" s="55">
        <v>10.09</v>
      </c>
      <c r="S89" s="56">
        <v>45</v>
      </c>
      <c r="T89" s="55">
        <v>7.28</v>
      </c>
      <c r="U89" s="55">
        <v>760.7</v>
      </c>
      <c r="V89" s="29">
        <v>15.07</v>
      </c>
      <c r="W89" s="29">
        <v>3.72</v>
      </c>
      <c r="X89" s="39">
        <v>5.170000000000001</v>
      </c>
      <c r="Y89" s="29"/>
      <c r="Z89" s="29"/>
      <c r="AA89" s="39"/>
      <c r="AB89" s="39"/>
      <c r="AC89" s="39"/>
      <c r="AD89" s="29"/>
      <c r="AE89" s="66">
        <v>8.764</v>
      </c>
      <c r="AF89" s="119">
        <v>3.50296668188042</v>
      </c>
      <c r="AG89" s="269">
        <v>0.4754</v>
      </c>
      <c r="AH89" s="274"/>
      <c r="AI89" s="21"/>
      <c r="AJ89" s="21">
        <v>15.1998</v>
      </c>
      <c r="AK89" s="29">
        <v>5.5272</v>
      </c>
      <c r="AL89" s="29">
        <v>4.3757</v>
      </c>
      <c r="AM89" s="29">
        <v>2.5333</v>
      </c>
      <c r="AN89" s="29">
        <v>30.7</v>
      </c>
      <c r="AO89" s="120">
        <v>-0.0167471286158735</v>
      </c>
      <c r="AP89" s="120">
        <v>-0.0173211480824914</v>
      </c>
      <c r="AQ89" s="120">
        <v>-0.0204363445898627</v>
      </c>
      <c r="AR89" s="121">
        <v>0.819477697796345</v>
      </c>
      <c r="AS89" s="112">
        <v>1.41280390974561</v>
      </c>
      <c r="AT89" s="122"/>
      <c r="AU89" s="122"/>
      <c r="AV89" s="68">
        <v>0.06333333333333317</v>
      </c>
      <c r="AW89" s="68"/>
      <c r="AX89" s="33">
        <v>1875</v>
      </c>
      <c r="AY89" s="39">
        <v>192.31</v>
      </c>
      <c r="AZ89" s="39">
        <v>1524.73</v>
      </c>
      <c r="BA89" s="29"/>
      <c r="BB89" s="39"/>
      <c r="BC89" s="29"/>
      <c r="BD89" s="228"/>
      <c r="BE89" s="228"/>
      <c r="BF89" s="229"/>
      <c r="BG89" s="228"/>
      <c r="BH89" s="228"/>
      <c r="BI89" s="244"/>
      <c r="BJ89" s="228"/>
      <c r="BK89" s="228"/>
      <c r="BL89" s="228"/>
      <c r="BM89" s="228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04"/>
      <c r="CD89" s="204"/>
      <c r="CE89" s="204"/>
      <c r="CF89" s="42" t="s">
        <v>272</v>
      </c>
    </row>
    <row r="90" spans="2:84" ht="13.5">
      <c r="B90" s="42" t="s">
        <v>273</v>
      </c>
      <c r="C90" s="42"/>
      <c r="D90" s="100">
        <v>41099</v>
      </c>
      <c r="E90" s="293" t="s">
        <v>372</v>
      </c>
      <c r="F90" s="118" t="s">
        <v>372</v>
      </c>
      <c r="G90" s="71" t="s">
        <v>373</v>
      </c>
      <c r="H90" s="13" t="s">
        <v>134</v>
      </c>
      <c r="I90" s="266"/>
      <c r="J90" s="266"/>
      <c r="K90" s="54">
        <v>68.76432</v>
      </c>
      <c r="L90" s="54">
        <v>161.40498</v>
      </c>
      <c r="M90" s="55"/>
      <c r="N90" s="55">
        <v>2.4</v>
      </c>
      <c r="O90" s="55"/>
      <c r="P90" s="55">
        <v>16.3</v>
      </c>
      <c r="Q90" s="56">
        <v>100.6</v>
      </c>
      <c r="R90" s="55">
        <v>9.94</v>
      </c>
      <c r="S90" s="56">
        <v>83.9</v>
      </c>
      <c r="T90" s="55">
        <v>8.01</v>
      </c>
      <c r="U90" s="55">
        <v>758.5</v>
      </c>
      <c r="V90" s="29">
        <v>4.37</v>
      </c>
      <c r="W90" s="29">
        <v>0.71</v>
      </c>
      <c r="X90" s="39">
        <v>1.34</v>
      </c>
      <c r="Y90" s="29"/>
      <c r="Z90" s="29"/>
      <c r="AA90" s="39"/>
      <c r="AB90" s="39"/>
      <c r="AC90" s="39"/>
      <c r="AD90" s="29"/>
      <c r="AE90" s="66">
        <v>13.39</v>
      </c>
      <c r="AF90" s="119">
        <v>3.0171769977595218</v>
      </c>
      <c r="AG90" s="269">
        <v>0.6716</v>
      </c>
      <c r="AH90" s="274"/>
      <c r="AI90" s="21"/>
      <c r="AJ90" s="21">
        <v>17.7331</v>
      </c>
      <c r="AK90" s="29">
        <v>6.6787</v>
      </c>
      <c r="AL90" s="29">
        <v>5.2969</v>
      </c>
      <c r="AM90" s="29">
        <v>3.2242</v>
      </c>
      <c r="AN90" s="29">
        <v>40.4</v>
      </c>
      <c r="AO90" s="120">
        <v>-0.0193555904602236</v>
      </c>
      <c r="AP90" s="120">
        <v>-0.018554928588786</v>
      </c>
      <c r="AQ90" s="120">
        <v>-0.0197357011569546</v>
      </c>
      <c r="AR90" s="121">
        <v>0.980739944646098</v>
      </c>
      <c r="AS90" s="112">
        <v>1.41629224111649</v>
      </c>
      <c r="AT90" s="122"/>
      <c r="AU90" s="122"/>
      <c r="AV90" s="68">
        <v>0.15666666666666687</v>
      </c>
      <c r="AW90" s="68">
        <v>0.9466666666666672</v>
      </c>
      <c r="AX90" s="33">
        <v>2534.25</v>
      </c>
      <c r="AY90" s="39">
        <v>1086.14</v>
      </c>
      <c r="AZ90" s="39">
        <v>112.36</v>
      </c>
      <c r="BA90" s="29"/>
      <c r="BB90" s="39">
        <v>589.89</v>
      </c>
      <c r="BC90" s="29"/>
      <c r="BD90" s="228"/>
      <c r="BE90" s="228"/>
      <c r="BF90" s="229"/>
      <c r="BG90" s="228"/>
      <c r="BH90" s="228"/>
      <c r="BI90" s="244"/>
      <c r="BJ90" s="228"/>
      <c r="BK90" s="228"/>
      <c r="BL90" s="228"/>
      <c r="BM90" s="228"/>
      <c r="BN90" s="245"/>
      <c r="BO90" s="245"/>
      <c r="BP90" s="245"/>
      <c r="BQ90" s="245"/>
      <c r="BR90" s="245"/>
      <c r="BS90" s="245"/>
      <c r="BT90" s="245"/>
      <c r="BU90" s="245"/>
      <c r="BV90" s="245"/>
      <c r="BW90" s="245"/>
      <c r="BX90" s="245"/>
      <c r="BY90" s="245"/>
      <c r="BZ90" s="245"/>
      <c r="CA90" s="245"/>
      <c r="CB90" s="245"/>
      <c r="CC90" s="204"/>
      <c r="CD90" s="204"/>
      <c r="CE90" s="204"/>
      <c r="CF90" s="42" t="s">
        <v>273</v>
      </c>
    </row>
    <row r="91" spans="2:84" ht="15" thickBot="1">
      <c r="B91" s="94" t="s">
        <v>274</v>
      </c>
      <c r="C91" s="94"/>
      <c r="D91" s="188">
        <v>41099</v>
      </c>
      <c r="E91" s="294" t="s">
        <v>374</v>
      </c>
      <c r="F91" s="189" t="s">
        <v>374</v>
      </c>
      <c r="G91" s="191" t="s">
        <v>375</v>
      </c>
      <c r="H91" s="97" t="s">
        <v>134</v>
      </c>
      <c r="I91" s="267"/>
      <c r="J91" s="267"/>
      <c r="K91" s="98">
        <v>68.76432</v>
      </c>
      <c r="L91" s="98">
        <v>161.40498</v>
      </c>
      <c r="M91" s="58"/>
      <c r="N91" s="58">
        <v>2.4</v>
      </c>
      <c r="O91" s="58"/>
      <c r="P91" s="58">
        <v>10.2</v>
      </c>
      <c r="Q91" s="59">
        <v>77</v>
      </c>
      <c r="R91" s="58">
        <v>8.63</v>
      </c>
      <c r="S91" s="59">
        <v>90.5</v>
      </c>
      <c r="T91" s="58">
        <v>7.5</v>
      </c>
      <c r="U91" s="58">
        <v>758.5</v>
      </c>
      <c r="V91" s="105">
        <v>4.03</v>
      </c>
      <c r="W91" s="105">
        <v>0.61</v>
      </c>
      <c r="X91" s="99">
        <v>1.39</v>
      </c>
      <c r="Y91" s="105"/>
      <c r="Z91" s="105"/>
      <c r="AA91" s="99"/>
      <c r="AB91" s="99"/>
      <c r="AC91" s="99"/>
      <c r="AD91" s="105"/>
      <c r="AE91" s="67">
        <v>13.69</v>
      </c>
      <c r="AF91" s="192">
        <v>3.0642088829688165</v>
      </c>
      <c r="AG91" s="270">
        <v>0.6325</v>
      </c>
      <c r="AH91" s="275"/>
      <c r="AI91" s="60"/>
      <c r="AJ91" s="60">
        <v>18.9974921568627</v>
      </c>
      <c r="AK91" s="105">
        <v>7.02189215686275</v>
      </c>
      <c r="AL91" s="105">
        <v>5.64009215686275</v>
      </c>
      <c r="AM91" s="105">
        <v>3.33709215686274</v>
      </c>
      <c r="AN91" s="105">
        <v>41.9490196078431</v>
      </c>
      <c r="AO91" s="193">
        <v>-0.01885184211281</v>
      </c>
      <c r="AP91" s="193">
        <v>-0.0181441159051692</v>
      </c>
      <c r="AQ91" s="193">
        <v>-0.0198039652676947</v>
      </c>
      <c r="AR91" s="194">
        <v>0.951922600246233</v>
      </c>
      <c r="AS91" s="148">
        <v>1.42367340881712</v>
      </c>
      <c r="AT91" s="195"/>
      <c r="AU91" s="195"/>
      <c r="AV91" s="117">
        <v>0.25</v>
      </c>
      <c r="AW91" s="117">
        <v>0.8433333333333332</v>
      </c>
      <c r="AX91" s="61">
        <v>1712.33</v>
      </c>
      <c r="AY91" s="99">
        <v>524.344569</v>
      </c>
      <c r="AZ91" s="99">
        <v>337.08</v>
      </c>
      <c r="BA91" s="105"/>
      <c r="BB91" s="99">
        <v>663.62</v>
      </c>
      <c r="BC91" s="105"/>
      <c r="BD91" s="233"/>
      <c r="BE91" s="233"/>
      <c r="BF91" s="234"/>
      <c r="BG91" s="233"/>
      <c r="BH91" s="233"/>
      <c r="BI91" s="246"/>
      <c r="BJ91" s="233"/>
      <c r="BK91" s="233"/>
      <c r="BL91" s="233"/>
      <c r="BM91" s="233"/>
      <c r="BN91" s="247"/>
      <c r="BO91" s="247"/>
      <c r="BP91" s="247"/>
      <c r="BQ91" s="247"/>
      <c r="BR91" s="247"/>
      <c r="BS91" s="247"/>
      <c r="BT91" s="247"/>
      <c r="BU91" s="247"/>
      <c r="BV91" s="247"/>
      <c r="BW91" s="247"/>
      <c r="BX91" s="247"/>
      <c r="BY91" s="247"/>
      <c r="BZ91" s="247"/>
      <c r="CA91" s="247"/>
      <c r="CB91" s="247"/>
      <c r="CC91" s="205"/>
      <c r="CD91" s="205"/>
      <c r="CE91" s="205"/>
      <c r="CF91" s="94" t="s">
        <v>274</v>
      </c>
    </row>
    <row r="92" spans="2:84" ht="15" thickBot="1">
      <c r="B92" s="152" t="s">
        <v>275</v>
      </c>
      <c r="C92" s="152"/>
      <c r="D92" s="181">
        <v>41099</v>
      </c>
      <c r="E92" s="292" t="s">
        <v>376</v>
      </c>
      <c r="F92" s="182" t="s">
        <v>376</v>
      </c>
      <c r="G92" s="183" t="s">
        <v>377</v>
      </c>
      <c r="H92" s="154" t="s">
        <v>134</v>
      </c>
      <c r="I92" s="268"/>
      <c r="J92" s="268"/>
      <c r="K92" s="156">
        <v>68.76432</v>
      </c>
      <c r="L92" s="156">
        <v>161.40498</v>
      </c>
      <c r="M92" s="157"/>
      <c r="N92" s="157">
        <v>2.4</v>
      </c>
      <c r="O92" s="157"/>
      <c r="P92" s="157">
        <v>3.3</v>
      </c>
      <c r="Q92" s="158">
        <v>0.9</v>
      </c>
      <c r="R92" s="157">
        <v>0.14</v>
      </c>
      <c r="S92" s="158">
        <v>134.7</v>
      </c>
      <c r="T92" s="157">
        <v>7.33</v>
      </c>
      <c r="U92" s="157">
        <v>758.2</v>
      </c>
      <c r="V92" s="166">
        <v>0.46</v>
      </c>
      <c r="W92" s="166">
        <v>0.69</v>
      </c>
      <c r="X92" s="176">
        <v>21.266666666666666</v>
      </c>
      <c r="Y92" s="166"/>
      <c r="Z92" s="166"/>
      <c r="AA92" s="176"/>
      <c r="AB92" s="176"/>
      <c r="AC92" s="176"/>
      <c r="AD92" s="166"/>
      <c r="AE92" s="161">
        <v>17.43</v>
      </c>
      <c r="AF92" s="302">
        <v>10.351658735783477</v>
      </c>
      <c r="AG92" s="271">
        <v>2.396</v>
      </c>
      <c r="AH92" s="272"/>
      <c r="AI92" s="159"/>
      <c r="AJ92" s="159">
        <v>157.592935294118</v>
      </c>
      <c r="AK92" s="166">
        <v>67.7759352941176</v>
      </c>
      <c r="AL92" s="166">
        <v>54.8791352941176</v>
      </c>
      <c r="AM92" s="166">
        <v>33.9218352941176</v>
      </c>
      <c r="AN92" s="166">
        <v>180.429411764706</v>
      </c>
      <c r="AO92" s="185">
        <v>-0.00985360811687483</v>
      </c>
      <c r="AP92" s="185">
        <v>-0.0105541172883142</v>
      </c>
      <c r="AQ92" s="185">
        <v>-0.0168089279026322</v>
      </c>
      <c r="AR92" s="186">
        <v>0.586212765855924</v>
      </c>
      <c r="AS92" s="164">
        <v>1.48342874636792</v>
      </c>
      <c r="AT92" s="187"/>
      <c r="AU92" s="187"/>
      <c r="AV92" s="165">
        <v>0.29666666666666625</v>
      </c>
      <c r="AW92" s="165">
        <v>1.7266666666666666</v>
      </c>
      <c r="AX92" s="160">
        <v>27534.25</v>
      </c>
      <c r="AY92" s="176">
        <v>608.61</v>
      </c>
      <c r="AZ92" s="176">
        <v>552.43</v>
      </c>
      <c r="BA92" s="166"/>
      <c r="BB92" s="176">
        <v>231.74</v>
      </c>
      <c r="BC92" s="166"/>
      <c r="BD92" s="220"/>
      <c r="BE92" s="220"/>
      <c r="BF92" s="221"/>
      <c r="BG92" s="220"/>
      <c r="BH92" s="220"/>
      <c r="BI92" s="242"/>
      <c r="BJ92" s="220"/>
      <c r="BK92" s="220"/>
      <c r="BL92" s="220"/>
      <c r="BM92" s="220"/>
      <c r="BN92" s="243"/>
      <c r="BO92" s="243"/>
      <c r="BP92" s="243"/>
      <c r="BQ92" s="243"/>
      <c r="BR92" s="243"/>
      <c r="BS92" s="243"/>
      <c r="BT92" s="243"/>
      <c r="BU92" s="243"/>
      <c r="BV92" s="243"/>
      <c r="BW92" s="243"/>
      <c r="BX92" s="243"/>
      <c r="BY92" s="243"/>
      <c r="BZ92" s="243"/>
      <c r="CA92" s="243"/>
      <c r="CB92" s="243"/>
      <c r="CC92" s="203"/>
      <c r="CD92" s="203"/>
      <c r="CE92" s="203"/>
      <c r="CF92" s="152" t="s">
        <v>275</v>
      </c>
    </row>
    <row r="93" spans="2:84" ht="13.5">
      <c r="B93" s="42" t="s">
        <v>276</v>
      </c>
      <c r="C93" s="42"/>
      <c r="D93" s="100">
        <v>41100</v>
      </c>
      <c r="E93" s="293" t="s">
        <v>378</v>
      </c>
      <c r="F93" s="118" t="s">
        <v>378</v>
      </c>
      <c r="G93" s="71" t="s">
        <v>379</v>
      </c>
      <c r="H93" s="13" t="s">
        <v>133</v>
      </c>
      <c r="I93" s="266">
        <v>3</v>
      </c>
      <c r="J93" s="266">
        <v>4</v>
      </c>
      <c r="K93" s="277"/>
      <c r="L93" s="277"/>
      <c r="M93" s="55">
        <v>27</v>
      </c>
      <c r="N93" s="55"/>
      <c r="O93" s="55">
        <v>0.2</v>
      </c>
      <c r="P93" s="55">
        <v>19.1</v>
      </c>
      <c r="Q93" s="56">
        <v>65.9</v>
      </c>
      <c r="R93" s="55">
        <v>6.11</v>
      </c>
      <c r="S93" s="56">
        <v>55</v>
      </c>
      <c r="T93" s="55">
        <v>6.05</v>
      </c>
      <c r="U93" s="157">
        <v>756.9</v>
      </c>
      <c r="V93" s="29">
        <v>0.4</v>
      </c>
      <c r="W93" s="29">
        <v>0.4</v>
      </c>
      <c r="X93" s="39">
        <v>1.9933333333333334</v>
      </c>
      <c r="Y93" s="29"/>
      <c r="Z93" s="29"/>
      <c r="AA93" s="39"/>
      <c r="AB93" s="39"/>
      <c r="AC93" s="39"/>
      <c r="AD93" s="29"/>
      <c r="AE93" s="66">
        <v>10.68</v>
      </c>
      <c r="AF93" s="119">
        <v>3.0630829110670503</v>
      </c>
      <c r="AG93" s="269">
        <v>0.5493</v>
      </c>
      <c r="AH93" s="274"/>
      <c r="AI93" s="21"/>
      <c r="AJ93" s="21">
        <v>17.0738098039216</v>
      </c>
      <c r="AK93" s="29">
        <v>6.71030980392157</v>
      </c>
      <c r="AL93" s="29">
        <v>5.32850980392157</v>
      </c>
      <c r="AM93" s="29">
        <v>3.25580980392157</v>
      </c>
      <c r="AN93" s="29">
        <v>32.7137254901961</v>
      </c>
      <c r="AO93" s="120">
        <v>-0.0160108082365635</v>
      </c>
      <c r="AP93" s="120">
        <v>-0.0161463850810683</v>
      </c>
      <c r="AQ93" s="120">
        <v>-0.0191715672494937</v>
      </c>
      <c r="AR93" s="121">
        <v>0.835132987731416</v>
      </c>
      <c r="AS93" s="112">
        <v>1.49707000427926</v>
      </c>
      <c r="AT93" s="122"/>
      <c r="AU93" s="122"/>
      <c r="AV93" s="68">
        <v>0.25</v>
      </c>
      <c r="AW93" s="68">
        <v>8.35</v>
      </c>
      <c r="AX93" s="33">
        <v>1388.89</v>
      </c>
      <c r="AY93" s="39">
        <v>164.835</v>
      </c>
      <c r="AZ93" s="39">
        <v>384.62</v>
      </c>
      <c r="BA93" s="29"/>
      <c r="BB93" s="39">
        <v>34.34</v>
      </c>
      <c r="BC93" s="29"/>
      <c r="BD93" s="228"/>
      <c r="BE93" s="228"/>
      <c r="BF93" s="229"/>
      <c r="BG93" s="228"/>
      <c r="BH93" s="228"/>
      <c r="BI93" s="244"/>
      <c r="BJ93" s="228"/>
      <c r="BK93" s="228"/>
      <c r="BL93" s="228"/>
      <c r="BM93" s="228"/>
      <c r="BN93" s="245"/>
      <c r="BO93" s="245"/>
      <c r="BP93" s="245"/>
      <c r="BQ93" s="245"/>
      <c r="BR93" s="245"/>
      <c r="BS93" s="245"/>
      <c r="BT93" s="245"/>
      <c r="BU93" s="245"/>
      <c r="BV93" s="245"/>
      <c r="BW93" s="245"/>
      <c r="BX93" s="245"/>
      <c r="BY93" s="245"/>
      <c r="BZ93" s="245"/>
      <c r="CA93" s="245"/>
      <c r="CB93" s="245"/>
      <c r="CC93" s="204"/>
      <c r="CD93" s="204"/>
      <c r="CE93" s="204"/>
      <c r="CF93" s="42" t="s">
        <v>276</v>
      </c>
    </row>
    <row r="94" spans="2:84" ht="13.5">
      <c r="B94" s="42" t="s">
        <v>277</v>
      </c>
      <c r="C94" s="42"/>
      <c r="D94" s="100">
        <v>41100</v>
      </c>
      <c r="E94" s="293" t="s">
        <v>380</v>
      </c>
      <c r="F94" s="118" t="s">
        <v>380</v>
      </c>
      <c r="G94" s="71" t="s">
        <v>381</v>
      </c>
      <c r="H94" s="13" t="s">
        <v>132</v>
      </c>
      <c r="I94" s="266">
        <v>1</v>
      </c>
      <c r="J94" s="266">
        <v>1</v>
      </c>
      <c r="K94" s="54">
        <v>68.63368</v>
      </c>
      <c r="L94" s="54">
        <v>161.27461</v>
      </c>
      <c r="M94" s="55">
        <v>28</v>
      </c>
      <c r="N94" s="55">
        <v>1.3</v>
      </c>
      <c r="O94" s="55">
        <v>4</v>
      </c>
      <c r="P94" s="55">
        <v>15.7</v>
      </c>
      <c r="Q94" s="56">
        <v>103</v>
      </c>
      <c r="R94" s="55">
        <v>10.18</v>
      </c>
      <c r="S94" s="56">
        <v>57.9</v>
      </c>
      <c r="T94" s="55">
        <v>7.11</v>
      </c>
      <c r="U94" s="55">
        <v>756.2</v>
      </c>
      <c r="V94" s="29">
        <v>2.16</v>
      </c>
      <c r="W94" s="29">
        <v>0.44</v>
      </c>
      <c r="X94" s="39">
        <v>4.426666666666667</v>
      </c>
      <c r="Y94" s="29"/>
      <c r="Z94" s="29"/>
      <c r="AA94" s="39"/>
      <c r="AB94" s="39"/>
      <c r="AC94" s="39"/>
      <c r="AD94" s="29"/>
      <c r="AE94" s="66">
        <v>4.191</v>
      </c>
      <c r="AF94" s="119">
        <v>3.3629486153802914</v>
      </c>
      <c r="AG94" s="269">
        <v>0.2375</v>
      </c>
      <c r="AH94" s="274"/>
      <c r="AI94" s="21"/>
      <c r="AJ94" s="21">
        <v>7.12575294117647</v>
      </c>
      <c r="AK94" s="29">
        <v>2.75005294117647</v>
      </c>
      <c r="AL94" s="29">
        <v>2.05915294117647</v>
      </c>
      <c r="AM94" s="29">
        <v>1.36825294117647</v>
      </c>
      <c r="AN94" s="29">
        <v>14.0941176470588</v>
      </c>
      <c r="AO94" s="120">
        <v>-0.0164730447163681</v>
      </c>
      <c r="AP94" s="120">
        <v>-0.0170739987174759</v>
      </c>
      <c r="AQ94" s="120">
        <v>-0.0193299695695578</v>
      </c>
      <c r="AR94" s="121">
        <v>0.852202309842796</v>
      </c>
      <c r="AS94" s="112">
        <v>1.3973102959494</v>
      </c>
      <c r="AT94" s="122"/>
      <c r="AU94" s="122"/>
      <c r="AV94" s="68">
        <v>0.41000000000000075</v>
      </c>
      <c r="AW94" s="68">
        <v>1.03</v>
      </c>
      <c r="AX94" s="33">
        <v>277.78</v>
      </c>
      <c r="AY94" s="39">
        <v>375.46</v>
      </c>
      <c r="AZ94" s="39">
        <v>388.05</v>
      </c>
      <c r="BA94" s="29"/>
      <c r="BB94" s="39">
        <v>65.247</v>
      </c>
      <c r="BC94" s="29"/>
      <c r="BD94" s="228"/>
      <c r="BE94" s="228"/>
      <c r="BF94" s="229"/>
      <c r="BG94" s="228"/>
      <c r="BH94" s="228"/>
      <c r="BI94" s="244"/>
      <c r="BJ94" s="228"/>
      <c r="BK94" s="228"/>
      <c r="BL94" s="228"/>
      <c r="BM94" s="228"/>
      <c r="BN94" s="245"/>
      <c r="BO94" s="245"/>
      <c r="BP94" s="245"/>
      <c r="BQ94" s="245"/>
      <c r="BR94" s="245"/>
      <c r="BS94" s="245"/>
      <c r="BT94" s="245"/>
      <c r="BU94" s="245"/>
      <c r="BV94" s="245"/>
      <c r="BW94" s="245"/>
      <c r="BX94" s="245"/>
      <c r="BY94" s="245"/>
      <c r="BZ94" s="245"/>
      <c r="CA94" s="245"/>
      <c r="CB94" s="245"/>
      <c r="CC94" s="204"/>
      <c r="CD94" s="204"/>
      <c r="CE94" s="204"/>
      <c r="CF94" s="42" t="s">
        <v>277</v>
      </c>
    </row>
    <row r="95" spans="2:84" ht="13.5">
      <c r="B95" s="42" t="s">
        <v>278</v>
      </c>
      <c r="C95" s="42"/>
      <c r="D95" s="100">
        <v>41100</v>
      </c>
      <c r="E95" s="293" t="s">
        <v>382</v>
      </c>
      <c r="F95" s="118" t="s">
        <v>382</v>
      </c>
      <c r="G95" s="71" t="s">
        <v>381</v>
      </c>
      <c r="H95" s="13" t="s">
        <v>132</v>
      </c>
      <c r="I95" s="266">
        <v>1</v>
      </c>
      <c r="J95" s="266">
        <v>1</v>
      </c>
      <c r="K95" s="54">
        <v>68.63673</v>
      </c>
      <c r="L95" s="54">
        <v>161.26042</v>
      </c>
      <c r="M95" s="55">
        <v>28</v>
      </c>
      <c r="N95" s="55"/>
      <c r="O95" s="55"/>
      <c r="P95" s="55">
        <v>14.3</v>
      </c>
      <c r="Q95" s="56">
        <v>96.2</v>
      </c>
      <c r="R95" s="55">
        <v>9.85</v>
      </c>
      <c r="S95" s="56">
        <v>85.2</v>
      </c>
      <c r="T95" s="55">
        <v>7.29</v>
      </c>
      <c r="U95" s="55">
        <v>756.1</v>
      </c>
      <c r="V95" s="29">
        <v>2.15</v>
      </c>
      <c r="W95" s="29">
        <v>0.56</v>
      </c>
      <c r="X95" s="39">
        <v>13.700000000000001</v>
      </c>
      <c r="Y95" s="29"/>
      <c r="Z95" s="29"/>
      <c r="AA95" s="39"/>
      <c r="AB95" s="39"/>
      <c r="AC95" s="39"/>
      <c r="AD95" s="29"/>
      <c r="AE95" s="66">
        <v>3.768</v>
      </c>
      <c r="AF95" s="119">
        <v>3.370488322717622</v>
      </c>
      <c r="AG95" s="269">
        <v>0.2175</v>
      </c>
      <c r="AH95" s="274"/>
      <c r="AI95" s="21"/>
      <c r="AJ95" s="21">
        <v>6.2181</v>
      </c>
      <c r="AK95" s="29">
        <v>2.303</v>
      </c>
      <c r="AL95" s="29">
        <v>1.8424</v>
      </c>
      <c r="AM95" s="29">
        <v>0.9212</v>
      </c>
      <c r="AN95" s="29">
        <v>12.7</v>
      </c>
      <c r="AO95" s="120">
        <v>-0.0167926236820847</v>
      </c>
      <c r="AP95" s="120">
        <v>-0.0176315621606521</v>
      </c>
      <c r="AQ95" s="120">
        <v>-0.0201777239836865</v>
      </c>
      <c r="AR95" s="121">
        <v>0.832235771272389</v>
      </c>
      <c r="AS95" s="112">
        <v>1.43283643105448</v>
      </c>
      <c r="AT95" s="122"/>
      <c r="AU95" s="122"/>
      <c r="AV95" s="68">
        <v>0.1733333333333326</v>
      </c>
      <c r="AW95" s="68">
        <v>0.7166666666666668</v>
      </c>
      <c r="AX95" s="33">
        <v>1041.67</v>
      </c>
      <c r="AY95" s="39">
        <v>137.36</v>
      </c>
      <c r="AZ95" s="39">
        <v>17.17</v>
      </c>
      <c r="BA95" s="29"/>
      <c r="BB95" s="39">
        <v>48.08</v>
      </c>
      <c r="BC95" s="29"/>
      <c r="BD95" s="228"/>
      <c r="BE95" s="228"/>
      <c r="BF95" s="229"/>
      <c r="BG95" s="228"/>
      <c r="BH95" s="228"/>
      <c r="BI95" s="244"/>
      <c r="BJ95" s="228"/>
      <c r="BK95" s="228"/>
      <c r="BL95" s="228"/>
      <c r="BM95" s="228"/>
      <c r="BN95" s="245"/>
      <c r="BO95" s="245"/>
      <c r="BP95" s="245"/>
      <c r="BQ95" s="245"/>
      <c r="BR95" s="245"/>
      <c r="BS95" s="245"/>
      <c r="BT95" s="245"/>
      <c r="BU95" s="245"/>
      <c r="BV95" s="245"/>
      <c r="BW95" s="245"/>
      <c r="BX95" s="245"/>
      <c r="BY95" s="245"/>
      <c r="BZ95" s="245"/>
      <c r="CA95" s="245"/>
      <c r="CB95" s="245"/>
      <c r="CC95" s="204"/>
      <c r="CD95" s="204"/>
      <c r="CE95" s="204"/>
      <c r="CF95" s="42" t="s">
        <v>278</v>
      </c>
    </row>
    <row r="96" spans="2:84" ht="15" thickBot="1">
      <c r="B96" s="94" t="s">
        <v>279</v>
      </c>
      <c r="C96" s="94"/>
      <c r="D96" s="188">
        <v>41100</v>
      </c>
      <c r="E96" s="294" t="s">
        <v>383</v>
      </c>
      <c r="F96" s="189" t="s">
        <v>383</v>
      </c>
      <c r="G96" s="191" t="s">
        <v>384</v>
      </c>
      <c r="H96" s="97" t="s">
        <v>132</v>
      </c>
      <c r="I96" s="267">
        <v>1</v>
      </c>
      <c r="J96" s="267">
        <v>1</v>
      </c>
      <c r="K96" s="98">
        <v>68.63927</v>
      </c>
      <c r="L96" s="98">
        <v>161.26329</v>
      </c>
      <c r="M96" s="58">
        <v>28</v>
      </c>
      <c r="N96" s="58">
        <v>0.6</v>
      </c>
      <c r="O96" s="58">
        <v>9.2</v>
      </c>
      <c r="P96" s="58">
        <v>14.2</v>
      </c>
      <c r="Q96" s="59">
        <v>98.5</v>
      </c>
      <c r="R96" s="58">
        <v>10.09</v>
      </c>
      <c r="S96" s="59">
        <v>65.9</v>
      </c>
      <c r="T96" s="58">
        <v>7.59</v>
      </c>
      <c r="U96" s="58">
        <v>756.2</v>
      </c>
      <c r="V96" s="105">
        <v>2.56</v>
      </c>
      <c r="W96" s="105">
        <v>0.89</v>
      </c>
      <c r="X96" s="99">
        <v>14.200000000000001</v>
      </c>
      <c r="Y96" s="105"/>
      <c r="Z96" s="105"/>
      <c r="AA96" s="99"/>
      <c r="AB96" s="99"/>
      <c r="AC96" s="99"/>
      <c r="AD96" s="105"/>
      <c r="AE96" s="67">
        <v>3.802</v>
      </c>
      <c r="AF96" s="192">
        <v>3.2351394003156235</v>
      </c>
      <c r="AG96" s="270">
        <v>0.2141</v>
      </c>
      <c r="AH96" s="275"/>
      <c r="AI96" s="60"/>
      <c r="AJ96" s="60">
        <v>5.9878</v>
      </c>
      <c r="AK96" s="105">
        <v>2.0727</v>
      </c>
      <c r="AL96" s="105">
        <v>1.6121</v>
      </c>
      <c r="AM96" s="105">
        <v>0.9212</v>
      </c>
      <c r="AN96" s="105">
        <v>12.3</v>
      </c>
      <c r="AO96" s="193">
        <v>-0.0165189214455813</v>
      </c>
      <c r="AP96" s="193">
        <v>-0.0178693262541543</v>
      </c>
      <c r="AQ96" s="193">
        <v>-0.0205947437022343</v>
      </c>
      <c r="AR96" s="194">
        <v>0.8020940529495</v>
      </c>
      <c r="AS96" s="148">
        <v>1.40918939412</v>
      </c>
      <c r="AT96" s="195"/>
      <c r="AU96" s="195"/>
      <c r="AV96" s="117">
        <v>0.28666666666666646</v>
      </c>
      <c r="AW96" s="117">
        <v>0.6999999999999993</v>
      </c>
      <c r="AX96" s="61">
        <v>1597.22</v>
      </c>
      <c r="AY96" s="99">
        <v>146.52</v>
      </c>
      <c r="AZ96" s="99">
        <v>0</v>
      </c>
      <c r="BA96" s="105"/>
      <c r="BB96" s="99">
        <v>44.64</v>
      </c>
      <c r="BC96" s="105"/>
      <c r="BD96" s="233"/>
      <c r="BE96" s="233"/>
      <c r="BF96" s="234"/>
      <c r="BG96" s="233"/>
      <c r="BH96" s="233"/>
      <c r="BI96" s="246"/>
      <c r="BJ96" s="233"/>
      <c r="BK96" s="233"/>
      <c r="BL96" s="233"/>
      <c r="BM96" s="233"/>
      <c r="BN96" s="247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  <c r="BY96" s="247"/>
      <c r="BZ96" s="247"/>
      <c r="CA96" s="247"/>
      <c r="CB96" s="247"/>
      <c r="CC96" s="205"/>
      <c r="CD96" s="205"/>
      <c r="CE96" s="205"/>
      <c r="CF96" s="94" t="s">
        <v>279</v>
      </c>
    </row>
    <row r="97" spans="2:84" ht="13.5">
      <c r="B97" s="152" t="s">
        <v>280</v>
      </c>
      <c r="C97" s="152"/>
      <c r="D97" s="181">
        <v>41100</v>
      </c>
      <c r="E97" s="292" t="s">
        <v>385</v>
      </c>
      <c r="F97" s="182" t="s">
        <v>385</v>
      </c>
      <c r="G97" s="183" t="s">
        <v>386</v>
      </c>
      <c r="H97" s="154"/>
      <c r="I97" s="268"/>
      <c r="J97" s="268"/>
      <c r="K97" s="156">
        <v>68.71065</v>
      </c>
      <c r="L97" s="156">
        <v>161.254</v>
      </c>
      <c r="M97" s="157">
        <v>27</v>
      </c>
      <c r="N97" s="157">
        <v>0.8</v>
      </c>
      <c r="O97" s="157">
        <v>8.5</v>
      </c>
      <c r="P97" s="157">
        <v>15.9</v>
      </c>
      <c r="Q97" s="158">
        <v>100.9</v>
      </c>
      <c r="R97" s="157">
        <v>9.99</v>
      </c>
      <c r="S97" s="158">
        <v>101</v>
      </c>
      <c r="T97" s="157">
        <v>7.58</v>
      </c>
      <c r="U97" s="157">
        <v>755.9</v>
      </c>
      <c r="V97" s="166">
        <v>3.23</v>
      </c>
      <c r="W97" s="166">
        <v>1.41</v>
      </c>
      <c r="X97" s="176">
        <v>10.066666666666666</v>
      </c>
      <c r="Y97" s="166"/>
      <c r="Z97" s="166"/>
      <c r="AA97" s="176"/>
      <c r="AB97" s="176"/>
      <c r="AC97" s="176"/>
      <c r="AD97" s="166"/>
      <c r="AE97" s="161">
        <v>3.497</v>
      </c>
      <c r="AF97" s="184">
        <v>3.116957392050329</v>
      </c>
      <c r="AG97" s="271">
        <v>0.1586</v>
      </c>
      <c r="AH97" s="272"/>
      <c r="AI97" s="159"/>
      <c r="AJ97" s="159">
        <v>4.606</v>
      </c>
      <c r="AK97" s="166">
        <v>1.3818</v>
      </c>
      <c r="AL97" s="166">
        <v>1.1515</v>
      </c>
      <c r="AM97" s="166">
        <v>0.4606</v>
      </c>
      <c r="AN97" s="166">
        <v>10.9</v>
      </c>
      <c r="AO97" s="185">
        <v>-0.0183708997059218</v>
      </c>
      <c r="AP97" s="185">
        <v>-0.0194322106488937</v>
      </c>
      <c r="AQ97" s="185">
        <v>-0.0231414616973295</v>
      </c>
      <c r="AR97" s="186">
        <v>0.793852175208181</v>
      </c>
      <c r="AS97" s="164">
        <v>1.43604865133333</v>
      </c>
      <c r="AT97" s="187"/>
      <c r="AU97" s="187"/>
      <c r="AV97" s="165">
        <v>0.18285714285714247</v>
      </c>
      <c r="AW97" s="165">
        <v>0.5800000000000001</v>
      </c>
      <c r="AX97" s="160">
        <v>1527.78</v>
      </c>
      <c r="AY97" s="176">
        <v>320.512</v>
      </c>
      <c r="AZ97" s="176">
        <v>566.62</v>
      </c>
      <c r="BA97" s="166"/>
      <c r="BB97" s="176">
        <v>182.005</v>
      </c>
      <c r="BC97" s="166"/>
      <c r="BD97" s="220"/>
      <c r="BE97" s="220"/>
      <c r="BF97" s="221"/>
      <c r="BG97" s="220"/>
      <c r="BH97" s="220"/>
      <c r="BI97" s="242"/>
      <c r="BJ97" s="220"/>
      <c r="BK97" s="220"/>
      <c r="BL97" s="220"/>
      <c r="BM97" s="220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43"/>
      <c r="BY97" s="243"/>
      <c r="BZ97" s="243"/>
      <c r="CA97" s="243"/>
      <c r="CB97" s="243"/>
      <c r="CC97" s="203"/>
      <c r="CD97" s="203"/>
      <c r="CE97" s="203"/>
      <c r="CF97" s="152" t="s">
        <v>280</v>
      </c>
    </row>
    <row r="98" spans="2:84" ht="13.5">
      <c r="B98" s="42" t="s">
        <v>281</v>
      </c>
      <c r="C98" s="42"/>
      <c r="D98" s="100">
        <v>41100</v>
      </c>
      <c r="E98" s="293" t="s">
        <v>387</v>
      </c>
      <c r="F98" s="118" t="s">
        <v>387</v>
      </c>
      <c r="G98" s="71" t="s">
        <v>388</v>
      </c>
      <c r="H98" s="13" t="s">
        <v>133</v>
      </c>
      <c r="I98" s="266">
        <v>3</v>
      </c>
      <c r="J98" s="266">
        <v>4</v>
      </c>
      <c r="K98" s="277"/>
      <c r="L98" s="277"/>
      <c r="M98" s="55">
        <v>26</v>
      </c>
      <c r="N98" s="55"/>
      <c r="O98" s="55">
        <v>0.3</v>
      </c>
      <c r="P98" s="55">
        <v>13</v>
      </c>
      <c r="Q98" s="56">
        <v>84.1</v>
      </c>
      <c r="R98" s="55">
        <v>8.88</v>
      </c>
      <c r="S98" s="56">
        <v>39.6</v>
      </c>
      <c r="T98" s="55">
        <v>6.42</v>
      </c>
      <c r="U98" s="55">
        <v>754.7</v>
      </c>
      <c r="V98" s="29">
        <v>0.24</v>
      </c>
      <c r="W98" s="29">
        <v>0.34</v>
      </c>
      <c r="X98" s="39">
        <v>3.1633333333333336</v>
      </c>
      <c r="Y98" s="29"/>
      <c r="Z98" s="29"/>
      <c r="AA98" s="39"/>
      <c r="AB98" s="39"/>
      <c r="AC98" s="39"/>
      <c r="AD98" s="29"/>
      <c r="AE98" s="66">
        <v>24.07</v>
      </c>
      <c r="AF98" s="119">
        <v>3.8803489821354384</v>
      </c>
      <c r="AG98" s="269">
        <v>0.8336</v>
      </c>
      <c r="AH98" s="274"/>
      <c r="AI98" s="21"/>
      <c r="AJ98" s="21">
        <v>50.2054</v>
      </c>
      <c r="AK98" s="29">
        <v>18.1937</v>
      </c>
      <c r="AL98" s="29">
        <v>14.0483</v>
      </c>
      <c r="AM98" s="29">
        <v>8.2908</v>
      </c>
      <c r="AN98" s="29">
        <v>93.4</v>
      </c>
      <c r="AO98" s="120">
        <v>-0.0151489210585871</v>
      </c>
      <c r="AP98" s="120">
        <v>-0.0162363808145081</v>
      </c>
      <c r="AQ98" s="120">
        <v>-0.0204491865884472</v>
      </c>
      <c r="AR98" s="121">
        <v>0.740808001974295</v>
      </c>
      <c r="AS98" s="112">
        <v>1.38045230984276</v>
      </c>
      <c r="AT98" s="122"/>
      <c r="AU98" s="122"/>
      <c r="AV98" s="68">
        <v>0.45000000000000046</v>
      </c>
      <c r="AW98" s="68">
        <v>1.2066666666666677</v>
      </c>
      <c r="AX98" s="33">
        <v>763.89</v>
      </c>
      <c r="AY98" s="39">
        <v>421.245</v>
      </c>
      <c r="AZ98" s="39">
        <v>216.35</v>
      </c>
      <c r="BA98" s="29"/>
      <c r="BB98" s="39">
        <v>75.549</v>
      </c>
      <c r="BC98" s="29"/>
      <c r="BD98" s="228"/>
      <c r="BE98" s="228"/>
      <c r="BF98" s="229"/>
      <c r="BG98" s="228"/>
      <c r="BH98" s="228"/>
      <c r="BI98" s="244"/>
      <c r="BJ98" s="228"/>
      <c r="BK98" s="228"/>
      <c r="BL98" s="228"/>
      <c r="BM98" s="228"/>
      <c r="BN98" s="245"/>
      <c r="BO98" s="245"/>
      <c r="BP98" s="245"/>
      <c r="BQ98" s="245"/>
      <c r="BR98" s="245"/>
      <c r="BS98" s="245"/>
      <c r="BT98" s="245"/>
      <c r="BU98" s="245"/>
      <c r="BV98" s="245"/>
      <c r="BW98" s="245"/>
      <c r="BX98" s="245"/>
      <c r="BY98" s="245"/>
      <c r="BZ98" s="245"/>
      <c r="CA98" s="245"/>
      <c r="CB98" s="245"/>
      <c r="CC98" s="204"/>
      <c r="CD98" s="204"/>
      <c r="CE98" s="204"/>
      <c r="CF98" s="42" t="s">
        <v>281</v>
      </c>
    </row>
    <row r="99" spans="2:84" ht="13.5">
      <c r="B99" s="42" t="s">
        <v>282</v>
      </c>
      <c r="C99" s="42"/>
      <c r="D99" s="100">
        <v>41101</v>
      </c>
      <c r="E99" s="293" t="s">
        <v>389</v>
      </c>
      <c r="F99" s="118" t="s">
        <v>389</v>
      </c>
      <c r="G99" s="71" t="s">
        <v>129</v>
      </c>
      <c r="H99" s="13" t="s">
        <v>132</v>
      </c>
      <c r="I99" s="266">
        <v>2</v>
      </c>
      <c r="J99" s="266">
        <v>2</v>
      </c>
      <c r="K99" s="54">
        <v>68.7327</v>
      </c>
      <c r="L99" s="54">
        <v>161.45981</v>
      </c>
      <c r="M99" s="55">
        <v>22</v>
      </c>
      <c r="N99" s="55">
        <v>1.05</v>
      </c>
      <c r="O99" s="55">
        <v>4</v>
      </c>
      <c r="P99" s="55">
        <v>18</v>
      </c>
      <c r="Q99" s="56">
        <v>103.2</v>
      </c>
      <c r="R99" s="55">
        <v>9.73</v>
      </c>
      <c r="S99" s="56">
        <v>46</v>
      </c>
      <c r="T99" s="55">
        <v>6.85</v>
      </c>
      <c r="U99" s="55">
        <v>755.1</v>
      </c>
      <c r="V99" s="29">
        <v>8.98</v>
      </c>
      <c r="W99" s="29">
        <v>2.32</v>
      </c>
      <c r="X99" s="39">
        <v>7.38</v>
      </c>
      <c r="Y99" s="29"/>
      <c r="Z99" s="29"/>
      <c r="AA99" s="39"/>
      <c r="AB99" s="39"/>
      <c r="AC99" s="39"/>
      <c r="AD99" s="29"/>
      <c r="AE99" s="66">
        <v>8.788</v>
      </c>
      <c r="AF99" s="119">
        <v>3.652708238507055</v>
      </c>
      <c r="AG99" s="269">
        <v>0.4534</v>
      </c>
      <c r="AH99" s="274"/>
      <c r="AI99" s="21"/>
      <c r="AJ99" s="21">
        <v>16.5816</v>
      </c>
      <c r="AK99" s="29">
        <v>6.2181</v>
      </c>
      <c r="AL99" s="29">
        <v>4.8363</v>
      </c>
      <c r="AM99" s="29">
        <v>2.9939</v>
      </c>
      <c r="AN99" s="29">
        <v>32.1</v>
      </c>
      <c r="AO99" s="120">
        <v>-0.0162508272860506</v>
      </c>
      <c r="AP99" s="120">
        <v>-0.0168859302115076</v>
      </c>
      <c r="AQ99" s="120">
        <v>-0.0195237691169457</v>
      </c>
      <c r="AR99" s="121">
        <v>0.832361169029888</v>
      </c>
      <c r="AS99" s="112">
        <v>1.41507381268266</v>
      </c>
      <c r="AT99" s="122"/>
      <c r="AU99" s="122"/>
      <c r="AV99" s="68">
        <v>0.206666666666667</v>
      </c>
      <c r="AW99" s="68">
        <v>0.8033333333333328</v>
      </c>
      <c r="AX99" s="33">
        <v>684.93</v>
      </c>
      <c r="AY99" s="39">
        <v>926.966</v>
      </c>
      <c r="AZ99" s="39">
        <v>1727.528</v>
      </c>
      <c r="BA99" s="29"/>
      <c r="BB99" s="39">
        <v>252.808989</v>
      </c>
      <c r="BC99" s="29"/>
      <c r="BD99" s="228"/>
      <c r="BE99" s="228"/>
      <c r="BF99" s="229"/>
      <c r="BG99" s="228"/>
      <c r="BH99" s="228"/>
      <c r="BI99" s="244"/>
      <c r="BJ99" s="228"/>
      <c r="BK99" s="228"/>
      <c r="BL99" s="228"/>
      <c r="BM99" s="228"/>
      <c r="BN99" s="245"/>
      <c r="BO99" s="245"/>
      <c r="BP99" s="245"/>
      <c r="BQ99" s="245"/>
      <c r="BR99" s="245"/>
      <c r="BS99" s="245"/>
      <c r="BT99" s="245"/>
      <c r="BU99" s="245"/>
      <c r="BV99" s="245"/>
      <c r="BW99" s="245"/>
      <c r="BX99" s="245"/>
      <c r="BY99" s="245"/>
      <c r="BZ99" s="245"/>
      <c r="CA99" s="245"/>
      <c r="CB99" s="245"/>
      <c r="CC99" s="204"/>
      <c r="CD99" s="204"/>
      <c r="CE99" s="204"/>
      <c r="CF99" s="42" t="s">
        <v>282</v>
      </c>
    </row>
    <row r="100" spans="2:84" ht="13.5">
      <c r="B100" s="42" t="s">
        <v>283</v>
      </c>
      <c r="C100" s="42"/>
      <c r="D100" s="100">
        <v>41102</v>
      </c>
      <c r="E100" s="293" t="s">
        <v>391</v>
      </c>
      <c r="F100" s="118" t="s">
        <v>391</v>
      </c>
      <c r="G100" s="71" t="s">
        <v>92</v>
      </c>
      <c r="H100" s="13" t="s">
        <v>132</v>
      </c>
      <c r="I100" s="266">
        <v>2</v>
      </c>
      <c r="J100" s="266">
        <v>1</v>
      </c>
      <c r="K100" s="54">
        <v>68.69693</v>
      </c>
      <c r="L100" s="54">
        <v>158.59723</v>
      </c>
      <c r="M100" s="55">
        <v>23</v>
      </c>
      <c r="N100" s="55">
        <v>0.95</v>
      </c>
      <c r="O100" s="55">
        <v>3</v>
      </c>
      <c r="P100" s="55">
        <v>14.1</v>
      </c>
      <c r="Q100" s="56">
        <v>95.8</v>
      </c>
      <c r="R100" s="55">
        <v>9.8</v>
      </c>
      <c r="S100" s="56">
        <v>65.2</v>
      </c>
      <c r="T100" s="55">
        <v>7.16</v>
      </c>
      <c r="U100" s="55">
        <v>754.9</v>
      </c>
      <c r="V100" s="29">
        <v>0.69</v>
      </c>
      <c r="W100" s="29">
        <v>0.09</v>
      </c>
      <c r="X100" s="39">
        <v>10.299999999999999</v>
      </c>
      <c r="Y100" s="29"/>
      <c r="Z100" s="29"/>
      <c r="AA100" s="39"/>
      <c r="AB100" s="39"/>
      <c r="AC100" s="39"/>
      <c r="AD100" s="29"/>
      <c r="AE100" s="66">
        <v>2.629</v>
      </c>
      <c r="AF100" s="119">
        <v>2.4343856979840246</v>
      </c>
      <c r="AG100" s="269">
        <v>0.2419</v>
      </c>
      <c r="AH100" s="274"/>
      <c r="AI100" s="21"/>
      <c r="AJ100" s="21">
        <v>2.9939</v>
      </c>
      <c r="AK100" s="29">
        <v>0.9212</v>
      </c>
      <c r="AL100" s="29">
        <v>0.6909</v>
      </c>
      <c r="AM100" s="29">
        <v>0.4606</v>
      </c>
      <c r="AN100" s="29">
        <v>6.4</v>
      </c>
      <c r="AO100" s="120">
        <v>-0.0173379340064821</v>
      </c>
      <c r="AP100" s="120">
        <v>-0.0185309552750791</v>
      </c>
      <c r="AQ100" s="120">
        <v>-0.021193643848911</v>
      </c>
      <c r="AR100" s="121">
        <v>0.818072348959145</v>
      </c>
      <c r="AS100" s="112">
        <v>1.42476173797563</v>
      </c>
      <c r="AT100" s="122"/>
      <c r="AU100" s="122"/>
      <c r="AV100" s="68">
        <v>0.30666666666666725</v>
      </c>
      <c r="AW100" s="68">
        <v>0.6766666666666671</v>
      </c>
      <c r="AX100" s="33">
        <v>342.47</v>
      </c>
      <c r="AY100" s="39">
        <v>173.61</v>
      </c>
      <c r="AZ100" s="39">
        <v>203.65</v>
      </c>
      <c r="BA100" s="29"/>
      <c r="BB100" s="39">
        <v>28.09</v>
      </c>
      <c r="BC100" s="29"/>
      <c r="BD100" s="228"/>
      <c r="BE100" s="228"/>
      <c r="BF100" s="229"/>
      <c r="BG100" s="228"/>
      <c r="BH100" s="228"/>
      <c r="BI100" s="244"/>
      <c r="BJ100" s="228"/>
      <c r="BK100" s="228"/>
      <c r="BL100" s="228"/>
      <c r="BM100" s="228"/>
      <c r="BN100" s="245"/>
      <c r="BO100" s="245"/>
      <c r="BP100" s="245"/>
      <c r="BQ100" s="245"/>
      <c r="BR100" s="245"/>
      <c r="BS100" s="245"/>
      <c r="BT100" s="245"/>
      <c r="BU100" s="245"/>
      <c r="BV100" s="245"/>
      <c r="BW100" s="245"/>
      <c r="BX100" s="245"/>
      <c r="BY100" s="245"/>
      <c r="BZ100" s="245"/>
      <c r="CA100" s="245"/>
      <c r="CB100" s="245"/>
      <c r="CC100" s="204"/>
      <c r="CD100" s="204"/>
      <c r="CE100" s="204"/>
      <c r="CF100" s="42" t="s">
        <v>283</v>
      </c>
    </row>
    <row r="101" spans="2:84" ht="15" thickBot="1">
      <c r="B101" s="94" t="s">
        <v>284</v>
      </c>
      <c r="C101" s="94"/>
      <c r="D101" s="188">
        <v>41102</v>
      </c>
      <c r="E101" s="294" t="s">
        <v>392</v>
      </c>
      <c r="F101" s="189" t="s">
        <v>392</v>
      </c>
      <c r="G101" s="191" t="s">
        <v>94</v>
      </c>
      <c r="H101" s="97" t="s">
        <v>132</v>
      </c>
      <c r="I101" s="267">
        <v>1</v>
      </c>
      <c r="J101" s="267">
        <v>1</v>
      </c>
      <c r="K101" s="98">
        <v>68.72163</v>
      </c>
      <c r="L101" s="98">
        <v>158.688</v>
      </c>
      <c r="M101" s="58">
        <v>23</v>
      </c>
      <c r="N101" s="58">
        <v>0.8</v>
      </c>
      <c r="O101" s="58">
        <v>5</v>
      </c>
      <c r="P101" s="58">
        <v>15.2</v>
      </c>
      <c r="Q101" s="59">
        <v>97.2</v>
      </c>
      <c r="R101" s="58">
        <v>9.84</v>
      </c>
      <c r="S101" s="59">
        <v>99.9</v>
      </c>
      <c r="T101" s="58">
        <v>7.47</v>
      </c>
      <c r="U101" s="58">
        <v>754.7</v>
      </c>
      <c r="V101" s="105">
        <v>5.25</v>
      </c>
      <c r="W101" s="105">
        <v>0.3</v>
      </c>
      <c r="X101" s="99">
        <v>13.833333333333334</v>
      </c>
      <c r="Y101" s="105"/>
      <c r="Z101" s="105"/>
      <c r="AA101" s="99"/>
      <c r="AB101" s="99"/>
      <c r="AC101" s="99"/>
      <c r="AD101" s="105"/>
      <c r="AE101" s="67">
        <v>4.673</v>
      </c>
      <c r="AF101" s="192">
        <v>3.081532206291462</v>
      </c>
      <c r="AG101" s="270">
        <v>0.2196</v>
      </c>
      <c r="AH101" s="275"/>
      <c r="AI101" s="60"/>
      <c r="AJ101" s="60">
        <v>6.909</v>
      </c>
      <c r="AK101" s="105">
        <v>2.5333</v>
      </c>
      <c r="AL101" s="105">
        <v>2.0727</v>
      </c>
      <c r="AM101" s="105">
        <v>1.1515</v>
      </c>
      <c r="AN101" s="105">
        <v>14.4</v>
      </c>
      <c r="AO101" s="193">
        <v>-0.0165565186039403</v>
      </c>
      <c r="AP101" s="193">
        <v>-0.0177248980392516</v>
      </c>
      <c r="AQ101" s="193">
        <v>-0.0198148736565958</v>
      </c>
      <c r="AR101" s="194">
        <v>0.835560139866406</v>
      </c>
      <c r="AS101" s="148">
        <v>1.43291039438294</v>
      </c>
      <c r="AT101" s="195"/>
      <c r="AU101" s="195"/>
      <c r="AV101" s="117">
        <v>0.15666666666666687</v>
      </c>
      <c r="AW101" s="117">
        <v>0.4699999999999995</v>
      </c>
      <c r="AX101" s="61">
        <v>1643.84</v>
      </c>
      <c r="AY101" s="99">
        <v>125</v>
      </c>
      <c r="AZ101" s="99">
        <v>108.85</v>
      </c>
      <c r="BA101" s="105"/>
      <c r="BB101" s="99">
        <v>42.135</v>
      </c>
      <c r="BC101" s="105"/>
      <c r="BD101" s="233"/>
      <c r="BE101" s="233"/>
      <c r="BF101" s="234"/>
      <c r="BG101" s="233"/>
      <c r="BH101" s="233"/>
      <c r="BI101" s="246"/>
      <c r="BJ101" s="233"/>
      <c r="BK101" s="233"/>
      <c r="BL101" s="233"/>
      <c r="BM101" s="233"/>
      <c r="BN101" s="247"/>
      <c r="BO101" s="247"/>
      <c r="BP101" s="247"/>
      <c r="BQ101" s="247"/>
      <c r="BR101" s="247"/>
      <c r="BS101" s="247"/>
      <c r="BT101" s="247"/>
      <c r="BU101" s="247"/>
      <c r="BV101" s="247"/>
      <c r="BW101" s="247"/>
      <c r="BX101" s="247"/>
      <c r="BY101" s="247"/>
      <c r="BZ101" s="247"/>
      <c r="CA101" s="247"/>
      <c r="CB101" s="247"/>
      <c r="CC101" s="205"/>
      <c r="CD101" s="205"/>
      <c r="CE101" s="205"/>
      <c r="CF101" s="94" t="s">
        <v>284</v>
      </c>
    </row>
    <row r="102" spans="2:84" ht="13.5">
      <c r="B102" s="152" t="s">
        <v>285</v>
      </c>
      <c r="C102" s="152"/>
      <c r="D102" s="181">
        <v>41103</v>
      </c>
      <c r="E102" s="292" t="s">
        <v>405</v>
      </c>
      <c r="F102" s="182" t="s">
        <v>405</v>
      </c>
      <c r="G102" s="183" t="s">
        <v>393</v>
      </c>
      <c r="H102" s="154" t="s">
        <v>133</v>
      </c>
      <c r="I102" s="268">
        <v>3</v>
      </c>
      <c r="J102" s="268"/>
      <c r="K102" s="156">
        <v>68.67643</v>
      </c>
      <c r="L102" s="156">
        <v>161.51373</v>
      </c>
      <c r="M102" s="157"/>
      <c r="N102" s="157"/>
      <c r="O102" s="157"/>
      <c r="P102" s="157">
        <v>19.9</v>
      </c>
      <c r="Q102" s="158">
        <v>72.2</v>
      </c>
      <c r="R102" s="157">
        <v>6.55</v>
      </c>
      <c r="S102" s="158">
        <v>58.2</v>
      </c>
      <c r="T102" s="157">
        <v>6.55</v>
      </c>
      <c r="U102" s="157">
        <v>755.1</v>
      </c>
      <c r="V102" s="166">
        <v>3.68</v>
      </c>
      <c r="W102" s="166">
        <v>3.04</v>
      </c>
      <c r="X102" s="176">
        <v>12.5</v>
      </c>
      <c r="Y102" s="166"/>
      <c r="Z102" s="166"/>
      <c r="AA102" s="176"/>
      <c r="AB102" s="176"/>
      <c r="AC102" s="176"/>
      <c r="AD102" s="166"/>
      <c r="AE102" s="161">
        <v>14.82</v>
      </c>
      <c r="AF102" s="184">
        <v>2.6288005080574766</v>
      </c>
      <c r="AG102" s="271">
        <v>0.9115</v>
      </c>
      <c r="AH102" s="272"/>
      <c r="AI102" s="159"/>
      <c r="AJ102" s="159">
        <v>22.9351705882353</v>
      </c>
      <c r="AK102" s="166">
        <v>9.34747058823529</v>
      </c>
      <c r="AL102" s="166">
        <v>7.5050705882353</v>
      </c>
      <c r="AM102" s="166">
        <v>4.51117058823529</v>
      </c>
      <c r="AN102" s="166">
        <v>38.9588235294118</v>
      </c>
      <c r="AO102" s="185">
        <v>-0.014903513870798</v>
      </c>
      <c r="AP102" s="185">
        <v>-0.014966920069908</v>
      </c>
      <c r="AQ102" s="185">
        <v>-0.0180439304345321</v>
      </c>
      <c r="AR102" s="186">
        <v>0.825957178502305</v>
      </c>
      <c r="AS102" s="164">
        <v>1.48402575580262</v>
      </c>
      <c r="AT102" s="187"/>
      <c r="AU102" s="187"/>
      <c r="AV102" s="165">
        <v>0.28999999999999976</v>
      </c>
      <c r="AW102" s="165">
        <v>0.9866666666666669</v>
      </c>
      <c r="AX102" s="160">
        <v>4794.52</v>
      </c>
      <c r="AY102" s="176">
        <v>263.89</v>
      </c>
      <c r="AZ102" s="176">
        <v>2710.67</v>
      </c>
      <c r="BA102" s="166"/>
      <c r="BB102" s="176">
        <v>294.94</v>
      </c>
      <c r="BC102" s="166"/>
      <c r="BD102" s="220"/>
      <c r="BE102" s="220"/>
      <c r="BF102" s="221"/>
      <c r="BG102" s="220"/>
      <c r="BH102" s="220"/>
      <c r="BI102" s="242"/>
      <c r="BJ102" s="220"/>
      <c r="BK102" s="220"/>
      <c r="BL102" s="220"/>
      <c r="BM102" s="220"/>
      <c r="BN102" s="243"/>
      <c r="BO102" s="243"/>
      <c r="BP102" s="243"/>
      <c r="BQ102" s="243"/>
      <c r="BR102" s="243"/>
      <c r="BS102" s="243"/>
      <c r="BT102" s="243"/>
      <c r="BU102" s="243"/>
      <c r="BV102" s="243"/>
      <c r="BW102" s="243"/>
      <c r="BX102" s="243"/>
      <c r="BY102" s="243"/>
      <c r="BZ102" s="243"/>
      <c r="CA102" s="243"/>
      <c r="CB102" s="243"/>
      <c r="CC102" s="203"/>
      <c r="CD102" s="203"/>
      <c r="CE102" s="203"/>
      <c r="CF102" s="152" t="s">
        <v>285</v>
      </c>
    </row>
    <row r="103" spans="2:84" ht="13.5">
      <c r="B103" s="42" t="s">
        <v>286</v>
      </c>
      <c r="C103" s="42"/>
      <c r="D103" s="100">
        <v>41103</v>
      </c>
      <c r="E103" s="293" t="s">
        <v>394</v>
      </c>
      <c r="F103" s="118" t="s">
        <v>394</v>
      </c>
      <c r="G103" s="71" t="s">
        <v>346</v>
      </c>
      <c r="H103" s="13" t="s">
        <v>134</v>
      </c>
      <c r="I103" s="266"/>
      <c r="J103" s="266"/>
      <c r="K103" s="54">
        <v>68.74711</v>
      </c>
      <c r="L103" s="54">
        <v>161.39484</v>
      </c>
      <c r="M103" s="55"/>
      <c r="N103" s="55">
        <v>3.8</v>
      </c>
      <c r="O103" s="55">
        <v>10.62</v>
      </c>
      <c r="P103" s="55">
        <v>18.4</v>
      </c>
      <c r="Q103" s="56">
        <v>94</v>
      </c>
      <c r="R103" s="55">
        <v>8.81</v>
      </c>
      <c r="S103" s="56"/>
      <c r="T103" s="55">
        <v>7.58</v>
      </c>
      <c r="U103" s="55">
        <v>751.5</v>
      </c>
      <c r="V103" s="29">
        <v>1.31</v>
      </c>
      <c r="W103" s="29">
        <v>0.41</v>
      </c>
      <c r="X103" s="39">
        <v>0.6433333333333334</v>
      </c>
      <c r="Y103" s="29"/>
      <c r="Z103" s="29"/>
      <c r="AA103" s="39"/>
      <c r="AB103" s="39"/>
      <c r="AC103" s="39"/>
      <c r="AD103" s="29"/>
      <c r="AE103" s="66">
        <v>13.82</v>
      </c>
      <c r="AF103" s="119">
        <v>2.3371924746743846</v>
      </c>
      <c r="AG103" s="269">
        <v>0.4609</v>
      </c>
      <c r="AH103" s="274"/>
      <c r="AI103" s="21"/>
      <c r="AJ103" s="21">
        <v>11.9756</v>
      </c>
      <c r="AK103" s="29">
        <v>4.1454</v>
      </c>
      <c r="AL103" s="29">
        <v>3.2242</v>
      </c>
      <c r="AM103" s="29">
        <v>1.8424</v>
      </c>
      <c r="AN103" s="29">
        <v>32.3</v>
      </c>
      <c r="AO103" s="120">
        <v>-0.0218579636361262</v>
      </c>
      <c r="AP103" s="120">
        <v>-0.0206690781469367</v>
      </c>
      <c r="AQ103" s="120">
        <v>-0.0206811866854981</v>
      </c>
      <c r="AR103" s="121">
        <v>1.05690084270905</v>
      </c>
      <c r="AS103" s="112">
        <v>1.41053227557333</v>
      </c>
      <c r="AT103" s="122"/>
      <c r="AU103" s="122"/>
      <c r="AV103" s="68">
        <v>0.1899999999999995</v>
      </c>
      <c r="AW103" s="68">
        <v>0.5766666666666662</v>
      </c>
      <c r="AX103" s="33">
        <v>890.41</v>
      </c>
      <c r="AY103" s="39">
        <v>421.348</v>
      </c>
      <c r="AZ103" s="39">
        <v>553.77</v>
      </c>
      <c r="BA103" s="29"/>
      <c r="BB103" s="39">
        <v>76.24</v>
      </c>
      <c r="BC103" s="29"/>
      <c r="BD103" s="228"/>
      <c r="BE103" s="228"/>
      <c r="BF103" s="229"/>
      <c r="BG103" s="228"/>
      <c r="BH103" s="228"/>
      <c r="BI103" s="244"/>
      <c r="BJ103" s="228"/>
      <c r="BK103" s="228"/>
      <c r="BL103" s="228"/>
      <c r="BM103" s="228"/>
      <c r="BN103" s="245"/>
      <c r="BO103" s="245"/>
      <c r="BP103" s="245"/>
      <c r="BQ103" s="245"/>
      <c r="BR103" s="245"/>
      <c r="BS103" s="245"/>
      <c r="BT103" s="245"/>
      <c r="BU103" s="245"/>
      <c r="BV103" s="245"/>
      <c r="BW103" s="245"/>
      <c r="BX103" s="245"/>
      <c r="BY103" s="245"/>
      <c r="BZ103" s="245"/>
      <c r="CA103" s="245"/>
      <c r="CB103" s="245"/>
      <c r="CC103" s="204"/>
      <c r="CD103" s="204"/>
      <c r="CE103" s="204"/>
      <c r="CF103" s="42" t="s">
        <v>286</v>
      </c>
    </row>
    <row r="104" spans="2:84" ht="13.5">
      <c r="B104" s="42" t="s">
        <v>287</v>
      </c>
      <c r="C104" s="42"/>
      <c r="D104" s="100">
        <v>41103</v>
      </c>
      <c r="E104" s="293" t="s">
        <v>395</v>
      </c>
      <c r="F104" s="118" t="s">
        <v>395</v>
      </c>
      <c r="G104" s="71" t="s">
        <v>342</v>
      </c>
      <c r="H104" s="13" t="s">
        <v>134</v>
      </c>
      <c r="I104" s="266"/>
      <c r="J104" s="266"/>
      <c r="K104" s="54">
        <v>68.74711</v>
      </c>
      <c r="L104" s="54">
        <v>161.39484</v>
      </c>
      <c r="M104" s="55"/>
      <c r="N104" s="55">
        <v>3.8</v>
      </c>
      <c r="O104" s="55">
        <v>10.62</v>
      </c>
      <c r="P104" s="55">
        <v>6</v>
      </c>
      <c r="Q104" s="56">
        <v>7</v>
      </c>
      <c r="R104" s="55">
        <v>0.89</v>
      </c>
      <c r="S104" s="56"/>
      <c r="T104" s="55">
        <v>6.87</v>
      </c>
      <c r="U104" s="55">
        <v>751.4</v>
      </c>
      <c r="V104" s="29">
        <v>41.46</v>
      </c>
      <c r="W104" s="29">
        <v>7.6</v>
      </c>
      <c r="X104" s="39">
        <v>6.103333333333334</v>
      </c>
      <c r="Y104" s="29"/>
      <c r="Z104" s="29"/>
      <c r="AA104" s="39"/>
      <c r="AB104" s="39"/>
      <c r="AC104" s="39"/>
      <c r="AD104" s="29"/>
      <c r="AE104" s="66">
        <v>17.07</v>
      </c>
      <c r="AF104" s="119">
        <v>2.2400266492068424</v>
      </c>
      <c r="AG104" s="269">
        <v>0.5912</v>
      </c>
      <c r="AH104" s="274"/>
      <c r="AI104" s="21"/>
      <c r="AJ104" s="21">
        <v>14.3643980392157</v>
      </c>
      <c r="AK104" s="29">
        <v>4.92209803921569</v>
      </c>
      <c r="AL104" s="29">
        <v>3.77059803921569</v>
      </c>
      <c r="AM104" s="29">
        <v>2.15849803921569</v>
      </c>
      <c r="AN104" s="29">
        <v>38.2372549019608</v>
      </c>
      <c r="AO104" s="120">
        <v>-0.021472509099274</v>
      </c>
      <c r="AP104" s="120">
        <v>-0.0202152034933669</v>
      </c>
      <c r="AQ104" s="120">
        <v>-0.0213505260817636</v>
      </c>
      <c r="AR104" s="121">
        <v>1.00571334949983</v>
      </c>
      <c r="AS104" s="112">
        <v>1.44472037706306</v>
      </c>
      <c r="AT104" s="122"/>
      <c r="AU104" s="122"/>
      <c r="AV104" s="68">
        <v>0.35666666666666674</v>
      </c>
      <c r="AW104" s="68">
        <v>0.7866666666666671</v>
      </c>
      <c r="AX104" s="33">
        <v>1986.3</v>
      </c>
      <c r="AY104" s="39">
        <v>1681.38</v>
      </c>
      <c r="AZ104" s="39">
        <v>963.08</v>
      </c>
      <c r="BA104" s="29"/>
      <c r="BB104" s="39">
        <v>92.295</v>
      </c>
      <c r="BC104" s="29"/>
      <c r="BD104" s="228"/>
      <c r="BE104" s="228"/>
      <c r="BF104" s="229"/>
      <c r="BG104" s="228"/>
      <c r="BH104" s="228"/>
      <c r="BI104" s="244"/>
      <c r="BJ104" s="228"/>
      <c r="BK104" s="228"/>
      <c r="BL104" s="228"/>
      <c r="BM104" s="228"/>
      <c r="BN104" s="245"/>
      <c r="BO104" s="245"/>
      <c r="BP104" s="245"/>
      <c r="BQ104" s="245"/>
      <c r="BR104" s="245"/>
      <c r="BS104" s="245"/>
      <c r="BT104" s="245"/>
      <c r="BU104" s="245"/>
      <c r="BV104" s="245"/>
      <c r="BW104" s="245"/>
      <c r="BX104" s="245"/>
      <c r="BY104" s="245"/>
      <c r="BZ104" s="245"/>
      <c r="CA104" s="245"/>
      <c r="CB104" s="245"/>
      <c r="CC104" s="204"/>
      <c r="CD104" s="204"/>
      <c r="CE104" s="204"/>
      <c r="CF104" s="42" t="s">
        <v>287</v>
      </c>
    </row>
    <row r="105" spans="2:84" ht="13.5">
      <c r="B105" s="42" t="s">
        <v>288</v>
      </c>
      <c r="C105" s="42"/>
      <c r="D105" s="100">
        <v>41103</v>
      </c>
      <c r="E105" s="293" t="s">
        <v>396</v>
      </c>
      <c r="F105" s="118" t="s">
        <v>396</v>
      </c>
      <c r="G105" s="71" t="s">
        <v>343</v>
      </c>
      <c r="H105" s="13" t="s">
        <v>134</v>
      </c>
      <c r="I105" s="266"/>
      <c r="J105" s="266"/>
      <c r="K105" s="54">
        <v>68.74711</v>
      </c>
      <c r="L105" s="54">
        <v>161.39484</v>
      </c>
      <c r="M105" s="55"/>
      <c r="N105" s="55">
        <v>3.8</v>
      </c>
      <c r="O105" s="55">
        <v>10.62</v>
      </c>
      <c r="P105" s="55">
        <v>2.7</v>
      </c>
      <c r="Q105" s="56">
        <v>1.2</v>
      </c>
      <c r="R105" s="55">
        <v>0.18</v>
      </c>
      <c r="S105" s="56"/>
      <c r="T105" s="55">
        <v>8.02</v>
      </c>
      <c r="U105" s="55">
        <v>751.4</v>
      </c>
      <c r="V105" s="29">
        <v>42.16</v>
      </c>
      <c r="W105" s="29">
        <v>3.7</v>
      </c>
      <c r="X105" s="39">
        <v>26.099999999999998</v>
      </c>
      <c r="Y105" s="29"/>
      <c r="Z105" s="29"/>
      <c r="AA105" s="39"/>
      <c r="AB105" s="39"/>
      <c r="AC105" s="39"/>
      <c r="AD105" s="29"/>
      <c r="AE105" s="66">
        <v>31.82</v>
      </c>
      <c r="AF105" s="28">
        <v>12.349305529880075</v>
      </c>
      <c r="AG105" s="269">
        <v>7.86</v>
      </c>
      <c r="AH105" s="274"/>
      <c r="AI105" s="21"/>
      <c r="AJ105" s="21">
        <v>425.029939215686</v>
      </c>
      <c r="AK105" s="29">
        <v>200.026839215686</v>
      </c>
      <c r="AL105" s="29">
        <v>163.869739215686</v>
      </c>
      <c r="AM105" s="29">
        <v>103.991739215686</v>
      </c>
      <c r="AN105" s="29">
        <v>392.954901960784</v>
      </c>
      <c r="AO105" s="120">
        <v>-0.00880641632758374</v>
      </c>
      <c r="AP105" s="120">
        <v>-0.00876455430644475</v>
      </c>
      <c r="AQ105" s="120">
        <v>-0.015057594540151</v>
      </c>
      <c r="AR105" s="121">
        <v>0.584848815267371</v>
      </c>
      <c r="AS105" s="112">
        <v>1.73116675032876</v>
      </c>
      <c r="AT105" s="122"/>
      <c r="AU105" s="122"/>
      <c r="AV105" s="68">
        <v>0.9166666666666666</v>
      </c>
      <c r="AW105" s="68"/>
      <c r="AX105" s="33">
        <v>15171.23</v>
      </c>
      <c r="AY105" s="39">
        <v>3743.98</v>
      </c>
      <c r="AZ105" s="39">
        <v>0</v>
      </c>
      <c r="BA105" s="29"/>
      <c r="BB105" s="39">
        <v>1203.85</v>
      </c>
      <c r="BC105" s="29"/>
      <c r="BD105" s="228"/>
      <c r="BE105" s="228"/>
      <c r="BF105" s="229"/>
      <c r="BG105" s="228"/>
      <c r="BH105" s="228"/>
      <c r="BI105" s="244"/>
      <c r="BJ105" s="228"/>
      <c r="BK105" s="228"/>
      <c r="BL105" s="228"/>
      <c r="BM105" s="228"/>
      <c r="BN105" s="245"/>
      <c r="BO105" s="245"/>
      <c r="BP105" s="245"/>
      <c r="BQ105" s="245"/>
      <c r="BR105" s="245"/>
      <c r="BS105" s="245"/>
      <c r="BT105" s="245"/>
      <c r="BU105" s="245"/>
      <c r="BV105" s="245"/>
      <c r="BW105" s="245"/>
      <c r="BX105" s="245"/>
      <c r="BY105" s="245"/>
      <c r="BZ105" s="245"/>
      <c r="CA105" s="245"/>
      <c r="CB105" s="245"/>
      <c r="CC105" s="204"/>
      <c r="CD105" s="204"/>
      <c r="CE105" s="204"/>
      <c r="CF105" s="42" t="s">
        <v>288</v>
      </c>
    </row>
    <row r="106" spans="2:84" ht="15" thickBot="1">
      <c r="B106" s="94" t="s">
        <v>289</v>
      </c>
      <c r="C106" s="94"/>
      <c r="D106" s="188">
        <v>41103</v>
      </c>
      <c r="E106" s="294" t="s">
        <v>397</v>
      </c>
      <c r="F106" s="189" t="s">
        <v>397</v>
      </c>
      <c r="G106" s="191" t="s">
        <v>104</v>
      </c>
      <c r="H106" s="97" t="s">
        <v>133</v>
      </c>
      <c r="I106" s="267">
        <v>3</v>
      </c>
      <c r="J106" s="267">
        <v>4</v>
      </c>
      <c r="K106" s="98">
        <v>68.68106</v>
      </c>
      <c r="L106" s="98">
        <v>161.4274</v>
      </c>
      <c r="M106" s="58">
        <v>23</v>
      </c>
      <c r="N106" s="58">
        <v>0.2</v>
      </c>
      <c r="O106" s="58">
        <v>0.2</v>
      </c>
      <c r="P106" s="58">
        <v>18.6</v>
      </c>
      <c r="Q106" s="59">
        <v>75.5</v>
      </c>
      <c r="R106" s="58">
        <v>7.07</v>
      </c>
      <c r="S106" s="59">
        <v>63.5</v>
      </c>
      <c r="T106" s="58">
        <v>6.76</v>
      </c>
      <c r="U106" s="58">
        <v>755.3</v>
      </c>
      <c r="V106" s="105">
        <v>4.62</v>
      </c>
      <c r="W106" s="105">
        <v>2.18</v>
      </c>
      <c r="X106" s="99">
        <v>6.433333333333333</v>
      </c>
      <c r="Y106" s="105"/>
      <c r="Z106" s="105"/>
      <c r="AA106" s="99"/>
      <c r="AB106" s="99"/>
      <c r="AC106" s="99"/>
      <c r="AD106" s="105"/>
      <c r="AE106" s="67">
        <v>11.09</v>
      </c>
      <c r="AF106" s="192">
        <v>3.8412984670874666</v>
      </c>
      <c r="AG106" s="270">
        <v>0.4481</v>
      </c>
      <c r="AH106" s="275"/>
      <c r="AI106" s="60"/>
      <c r="AJ106" s="60">
        <v>24.4118</v>
      </c>
      <c r="AK106" s="105">
        <v>9.6726</v>
      </c>
      <c r="AL106" s="105">
        <v>7.5999</v>
      </c>
      <c r="AM106" s="105">
        <v>4.606</v>
      </c>
      <c r="AN106" s="105">
        <v>42.6</v>
      </c>
      <c r="AO106" s="193">
        <v>-0.0150057664995268</v>
      </c>
      <c r="AP106" s="193">
        <v>-0.0153169047085693</v>
      </c>
      <c r="AQ106" s="193">
        <v>-0.0186246951908719</v>
      </c>
      <c r="AR106" s="194">
        <v>0.805691923853936</v>
      </c>
      <c r="AS106" s="148">
        <v>1.44410954496734</v>
      </c>
      <c r="AT106" s="195"/>
      <c r="AU106" s="195"/>
      <c r="AV106" s="117">
        <v>0.20999999999999908</v>
      </c>
      <c r="AW106" s="117">
        <v>0.7566666666666659</v>
      </c>
      <c r="AX106" s="61">
        <v>2363.01</v>
      </c>
      <c r="AY106" s="99">
        <v>601.93</v>
      </c>
      <c r="AZ106" s="99">
        <v>1657.30337</v>
      </c>
      <c r="BA106" s="105"/>
      <c r="BB106" s="99">
        <v>345.104</v>
      </c>
      <c r="BC106" s="105"/>
      <c r="BD106" s="233"/>
      <c r="BE106" s="233"/>
      <c r="BF106" s="234"/>
      <c r="BG106" s="233"/>
      <c r="BH106" s="233"/>
      <c r="BI106" s="246"/>
      <c r="BJ106" s="233"/>
      <c r="BK106" s="233"/>
      <c r="BL106" s="233"/>
      <c r="BM106" s="233"/>
      <c r="BN106" s="247"/>
      <c r="BO106" s="247"/>
      <c r="BP106" s="247"/>
      <c r="BQ106" s="247"/>
      <c r="BR106" s="247"/>
      <c r="BS106" s="247"/>
      <c r="BT106" s="247"/>
      <c r="BU106" s="247"/>
      <c r="BV106" s="247"/>
      <c r="BW106" s="247"/>
      <c r="BX106" s="247"/>
      <c r="BY106" s="247"/>
      <c r="BZ106" s="247"/>
      <c r="CA106" s="247"/>
      <c r="CB106" s="247"/>
      <c r="CC106" s="205"/>
      <c r="CD106" s="205"/>
      <c r="CE106" s="205"/>
      <c r="CF106" s="94" t="s">
        <v>289</v>
      </c>
    </row>
    <row r="107" spans="2:84" ht="13.5">
      <c r="B107" s="152" t="s">
        <v>290</v>
      </c>
      <c r="C107" s="152"/>
      <c r="D107" s="181">
        <v>41103</v>
      </c>
      <c r="E107" s="292" t="s">
        <v>398</v>
      </c>
      <c r="F107" s="182" t="s">
        <v>398</v>
      </c>
      <c r="G107" s="183" t="s">
        <v>399</v>
      </c>
      <c r="H107" s="154" t="s">
        <v>134</v>
      </c>
      <c r="I107" s="268"/>
      <c r="J107" s="268"/>
      <c r="K107" s="156">
        <v>68.58723</v>
      </c>
      <c r="L107" s="156">
        <v>161.31059</v>
      </c>
      <c r="M107" s="157">
        <v>23</v>
      </c>
      <c r="N107" s="157">
        <v>0.9</v>
      </c>
      <c r="O107" s="157">
        <v>0.9</v>
      </c>
      <c r="P107" s="157">
        <v>19.5</v>
      </c>
      <c r="Q107" s="158">
        <v>105.4</v>
      </c>
      <c r="R107" s="157">
        <v>9.67</v>
      </c>
      <c r="S107" s="158">
        <v>64</v>
      </c>
      <c r="T107" s="157">
        <v>7.91</v>
      </c>
      <c r="U107" s="157">
        <v>755.4</v>
      </c>
      <c r="V107" s="166">
        <v>17.7</v>
      </c>
      <c r="W107" s="166">
        <v>1.61</v>
      </c>
      <c r="X107" s="176">
        <v>8.57</v>
      </c>
      <c r="Y107" s="166"/>
      <c r="Z107" s="166"/>
      <c r="AA107" s="176"/>
      <c r="AB107" s="176"/>
      <c r="AC107" s="176"/>
      <c r="AD107" s="166"/>
      <c r="AE107" s="161">
        <v>8.405</v>
      </c>
      <c r="AF107" s="184">
        <v>3.0812658198318026</v>
      </c>
      <c r="AG107" s="271">
        <v>0.3075</v>
      </c>
      <c r="AH107" s="272"/>
      <c r="AI107" s="159"/>
      <c r="AJ107" s="159">
        <v>11.9710843137255</v>
      </c>
      <c r="AK107" s="166">
        <v>4.37118431372549</v>
      </c>
      <c r="AL107" s="166">
        <v>3.44998431372549</v>
      </c>
      <c r="AM107" s="166">
        <v>2.06818431372549</v>
      </c>
      <c r="AN107" s="166">
        <v>25.8980392156863</v>
      </c>
      <c r="AO107" s="185">
        <v>-0.0175491070805589</v>
      </c>
      <c r="AP107" s="185">
        <v>-0.01806803764327</v>
      </c>
      <c r="AQ107" s="185">
        <v>-0.0199405466722577</v>
      </c>
      <c r="AR107" s="186">
        <v>0.880071513032997</v>
      </c>
      <c r="AS107" s="164">
        <v>1.40984036907821</v>
      </c>
      <c r="AT107" s="187"/>
      <c r="AU107" s="187"/>
      <c r="AV107" s="165">
        <v>0.6025531914893616</v>
      </c>
      <c r="AW107" s="165">
        <v>0.9899999999999997</v>
      </c>
      <c r="AX107" s="160">
        <v>684.93</v>
      </c>
      <c r="AY107" s="176">
        <v>971.1075</v>
      </c>
      <c r="AZ107" s="176">
        <v>2560.19</v>
      </c>
      <c r="BA107" s="166"/>
      <c r="BB107" s="176">
        <v>308.9887</v>
      </c>
      <c r="BC107" s="166"/>
      <c r="BD107" s="220"/>
      <c r="BE107" s="220"/>
      <c r="BF107" s="221"/>
      <c r="BG107" s="220"/>
      <c r="BH107" s="220"/>
      <c r="BI107" s="242"/>
      <c r="BJ107" s="220"/>
      <c r="BK107" s="220"/>
      <c r="BL107" s="220"/>
      <c r="BM107" s="220"/>
      <c r="BN107" s="243"/>
      <c r="BO107" s="243"/>
      <c r="BP107" s="243"/>
      <c r="BQ107" s="243"/>
      <c r="BR107" s="243"/>
      <c r="BS107" s="243"/>
      <c r="BT107" s="243"/>
      <c r="BU107" s="243"/>
      <c r="BV107" s="243"/>
      <c r="BW107" s="243"/>
      <c r="BX107" s="243"/>
      <c r="BY107" s="243"/>
      <c r="BZ107" s="243"/>
      <c r="CA107" s="243"/>
      <c r="CB107" s="243"/>
      <c r="CC107" s="203"/>
      <c r="CD107" s="203"/>
      <c r="CE107" s="203"/>
      <c r="CF107" s="152" t="s">
        <v>290</v>
      </c>
    </row>
    <row r="108" spans="2:84" ht="13.5">
      <c r="B108" s="42" t="s">
        <v>291</v>
      </c>
      <c r="C108" s="42"/>
      <c r="D108" s="100">
        <v>41103</v>
      </c>
      <c r="E108" s="293" t="s">
        <v>400</v>
      </c>
      <c r="F108" s="118" t="s">
        <v>400</v>
      </c>
      <c r="G108" s="71" t="s">
        <v>121</v>
      </c>
      <c r="H108" s="13" t="s">
        <v>132</v>
      </c>
      <c r="I108" s="266">
        <v>2</v>
      </c>
      <c r="J108" s="266">
        <v>2</v>
      </c>
      <c r="K108" s="54">
        <v>68.68208</v>
      </c>
      <c r="L108" s="54">
        <v>161.43185</v>
      </c>
      <c r="M108" s="55">
        <v>23</v>
      </c>
      <c r="N108" s="55">
        <v>1.4</v>
      </c>
      <c r="O108" s="55">
        <v>3.2</v>
      </c>
      <c r="P108" s="55">
        <v>19.2</v>
      </c>
      <c r="Q108" s="56">
        <v>95.7</v>
      </c>
      <c r="R108" s="55">
        <v>8.73</v>
      </c>
      <c r="S108" s="56">
        <v>62.4</v>
      </c>
      <c r="T108" s="55">
        <v>7.11</v>
      </c>
      <c r="U108" s="55">
        <v>755.6</v>
      </c>
      <c r="V108" s="29">
        <v>8.01</v>
      </c>
      <c r="W108" s="29">
        <v>2.59</v>
      </c>
      <c r="X108" s="39">
        <v>5.843333333333334</v>
      </c>
      <c r="Y108" s="29"/>
      <c r="Z108" s="29"/>
      <c r="AA108" s="39"/>
      <c r="AB108" s="39"/>
      <c r="AC108" s="39"/>
      <c r="AD108" s="29"/>
      <c r="AE108" s="66">
        <v>6.469</v>
      </c>
      <c r="AF108" s="119">
        <v>3.3544597310248876</v>
      </c>
      <c r="AG108" s="269">
        <v>0.461</v>
      </c>
      <c r="AH108" s="274"/>
      <c r="AI108" s="21"/>
      <c r="AJ108" s="21">
        <v>10.8241</v>
      </c>
      <c r="AK108" s="29">
        <v>4.1454</v>
      </c>
      <c r="AL108" s="29">
        <v>3.4545</v>
      </c>
      <c r="AM108" s="29">
        <v>2.0727</v>
      </c>
      <c r="AN108" s="29">
        <v>21.7</v>
      </c>
      <c r="AO108" s="120">
        <v>-0.017009754523347</v>
      </c>
      <c r="AP108" s="120">
        <v>-0.0172150080692153</v>
      </c>
      <c r="AQ108" s="120">
        <v>-0.018812335649907</v>
      </c>
      <c r="AR108" s="121">
        <v>0.904180897039818</v>
      </c>
      <c r="AS108" s="112">
        <v>1.42194011240745</v>
      </c>
      <c r="AT108" s="122"/>
      <c r="AU108" s="122"/>
      <c r="AV108" s="68">
        <v>0.2333333333333331</v>
      </c>
      <c r="AW108" s="68">
        <v>0.4499999999999999</v>
      </c>
      <c r="AX108" s="33">
        <v>1643.84</v>
      </c>
      <c r="AY108" s="39">
        <v>759.94</v>
      </c>
      <c r="AZ108" s="39">
        <v>1021.77</v>
      </c>
      <c r="BA108" s="29"/>
      <c r="BB108" s="39">
        <v>0</v>
      </c>
      <c r="BC108" s="29"/>
      <c r="BD108" s="228"/>
      <c r="BE108" s="228"/>
      <c r="BF108" s="229"/>
      <c r="BG108" s="228"/>
      <c r="BH108" s="228"/>
      <c r="BI108" s="244"/>
      <c r="BJ108" s="228"/>
      <c r="BK108" s="228"/>
      <c r="BL108" s="228"/>
      <c r="BM108" s="228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5"/>
      <c r="BY108" s="245"/>
      <c r="BZ108" s="245"/>
      <c r="CA108" s="245"/>
      <c r="CB108" s="245"/>
      <c r="CC108" s="204"/>
      <c r="CD108" s="204"/>
      <c r="CE108" s="204"/>
      <c r="CF108" s="42" t="s">
        <v>291</v>
      </c>
    </row>
    <row r="109" spans="2:84" ht="13.5">
      <c r="B109" s="42" t="s">
        <v>292</v>
      </c>
      <c r="C109" s="42"/>
      <c r="D109" s="100">
        <v>41104</v>
      </c>
      <c r="E109" s="293" t="s">
        <v>401</v>
      </c>
      <c r="F109" s="118" t="s">
        <v>401</v>
      </c>
      <c r="G109" s="71" t="s">
        <v>37</v>
      </c>
      <c r="H109" s="13" t="s">
        <v>132</v>
      </c>
      <c r="I109" s="266">
        <v>1</v>
      </c>
      <c r="J109" s="266">
        <v>1</v>
      </c>
      <c r="K109" s="54">
        <v>68.73594</v>
      </c>
      <c r="L109" s="54">
        <v>161.27567</v>
      </c>
      <c r="M109" s="55"/>
      <c r="N109" s="55">
        <v>0.9</v>
      </c>
      <c r="O109" s="55">
        <v>12</v>
      </c>
      <c r="P109" s="55">
        <v>15.4</v>
      </c>
      <c r="Q109" s="56">
        <v>96.3</v>
      </c>
      <c r="R109" s="55">
        <v>9.65</v>
      </c>
      <c r="S109" s="56">
        <v>78.9</v>
      </c>
      <c r="T109" s="55">
        <v>7.41</v>
      </c>
      <c r="U109" s="55">
        <v>758.9</v>
      </c>
      <c r="V109" s="29">
        <v>3.92</v>
      </c>
      <c r="W109" s="29">
        <v>0.86</v>
      </c>
      <c r="X109" s="39" t="s">
        <v>433</v>
      </c>
      <c r="Y109" s="29"/>
      <c r="Z109" s="29"/>
      <c r="AA109" s="39"/>
      <c r="AB109" s="39"/>
      <c r="AC109" s="39"/>
      <c r="AD109" s="29"/>
      <c r="AE109" s="66">
        <v>4.135</v>
      </c>
      <c r="AF109" s="119">
        <v>3.4099153567110037</v>
      </c>
      <c r="AG109" s="269">
        <v>0.2983</v>
      </c>
      <c r="AH109" s="274"/>
      <c r="AI109" s="21"/>
      <c r="AJ109" s="21">
        <v>7.3696</v>
      </c>
      <c r="AK109" s="29">
        <v>2.9939</v>
      </c>
      <c r="AL109" s="29">
        <v>2.303</v>
      </c>
      <c r="AM109" s="29">
        <v>1.3818</v>
      </c>
      <c r="AN109" s="29">
        <v>14.1</v>
      </c>
      <c r="AO109" s="120">
        <v>-0.0159662705418485</v>
      </c>
      <c r="AP109" s="120">
        <v>-0.0169855862832903</v>
      </c>
      <c r="AQ109" s="120">
        <v>-0.0184064360394006</v>
      </c>
      <c r="AR109" s="121">
        <v>0.867428681341205</v>
      </c>
      <c r="AS109" s="112">
        <v>1.42451457378095</v>
      </c>
      <c r="AT109" s="122"/>
      <c r="AU109" s="122"/>
      <c r="AV109" s="68">
        <v>0.20666666666666642</v>
      </c>
      <c r="AW109" s="68">
        <v>0.35999999999999943</v>
      </c>
      <c r="AX109" s="33">
        <v>1164.38</v>
      </c>
      <c r="AY109" s="39">
        <v>125</v>
      </c>
      <c r="AZ109" s="39">
        <v>147.47</v>
      </c>
      <c r="BA109" s="29"/>
      <c r="BB109" s="39">
        <v>45.65</v>
      </c>
      <c r="BC109" s="29"/>
      <c r="BD109" s="228"/>
      <c r="BE109" s="228"/>
      <c r="BF109" s="229"/>
      <c r="BG109" s="228"/>
      <c r="BH109" s="228"/>
      <c r="BI109" s="244"/>
      <c r="BJ109" s="228"/>
      <c r="BK109" s="228"/>
      <c r="BL109" s="228"/>
      <c r="BM109" s="228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04"/>
      <c r="CD109" s="204"/>
      <c r="CE109" s="204"/>
      <c r="CF109" s="42" t="s">
        <v>292</v>
      </c>
    </row>
    <row r="110" spans="2:84" ht="13.5">
      <c r="B110" s="42" t="s">
        <v>293</v>
      </c>
      <c r="C110" s="42"/>
      <c r="D110" s="100">
        <v>41104</v>
      </c>
      <c r="E110" s="293" t="s">
        <v>402</v>
      </c>
      <c r="F110" s="118" t="s">
        <v>402</v>
      </c>
      <c r="G110" s="71" t="s">
        <v>129</v>
      </c>
      <c r="H110" s="13" t="s">
        <v>132</v>
      </c>
      <c r="I110" s="266">
        <v>2</v>
      </c>
      <c r="J110" s="266">
        <v>2</v>
      </c>
      <c r="K110" s="54">
        <v>68.73217</v>
      </c>
      <c r="L110" s="54">
        <v>161.45995</v>
      </c>
      <c r="M110" s="55"/>
      <c r="N110" s="55">
        <v>1.1</v>
      </c>
      <c r="O110" s="55">
        <v>4.4</v>
      </c>
      <c r="P110" s="55">
        <v>18</v>
      </c>
      <c r="Q110" s="56">
        <v>101.6</v>
      </c>
      <c r="R110" s="55">
        <v>9.86</v>
      </c>
      <c r="S110" s="56">
        <v>59</v>
      </c>
      <c r="T110" s="55">
        <v>7.26</v>
      </c>
      <c r="U110" s="55">
        <v>758.1</v>
      </c>
      <c r="V110" s="29">
        <v>8.07</v>
      </c>
      <c r="W110" s="29">
        <v>2.01</v>
      </c>
      <c r="X110" s="39">
        <v>5.653333333333333</v>
      </c>
      <c r="Y110" s="29"/>
      <c r="Z110" s="29"/>
      <c r="AA110" s="39"/>
      <c r="AB110" s="39"/>
      <c r="AC110" s="39"/>
      <c r="AD110" s="29"/>
      <c r="AE110" s="66">
        <v>6.235</v>
      </c>
      <c r="AF110" s="119">
        <v>3.4963913392141137</v>
      </c>
      <c r="AG110" s="269">
        <v>0.4892</v>
      </c>
      <c r="AH110" s="274"/>
      <c r="AI110" s="21"/>
      <c r="AJ110" s="21">
        <v>11.0544</v>
      </c>
      <c r="AK110" s="29">
        <v>4.3757</v>
      </c>
      <c r="AL110" s="29">
        <v>3.4545</v>
      </c>
      <c r="AM110" s="29">
        <v>2.0727</v>
      </c>
      <c r="AN110" s="29">
        <v>21.8</v>
      </c>
      <c r="AO110" s="120">
        <v>-0.0166836840801943</v>
      </c>
      <c r="AP110" s="120">
        <v>-0.0170894902527548</v>
      </c>
      <c r="AQ110" s="120">
        <v>-0.0186269663127491</v>
      </c>
      <c r="AR110" s="121">
        <v>0.895673713049838</v>
      </c>
      <c r="AS110" s="112">
        <v>1.41916645501631</v>
      </c>
      <c r="AT110" s="122"/>
      <c r="AU110" s="122"/>
      <c r="AV110" s="68">
        <v>0.20999999999999966</v>
      </c>
      <c r="AW110" s="68">
        <v>0.3966666666666665</v>
      </c>
      <c r="AX110" s="33">
        <v>1369.86</v>
      </c>
      <c r="AY110" s="39">
        <v>215.28</v>
      </c>
      <c r="AZ110" s="39">
        <v>1095.51</v>
      </c>
      <c r="BA110" s="29"/>
      <c r="BB110" s="39">
        <v>126.4</v>
      </c>
      <c r="BC110" s="29"/>
      <c r="BD110" s="228"/>
      <c r="BE110" s="228"/>
      <c r="BF110" s="229"/>
      <c r="BG110" s="228"/>
      <c r="BH110" s="228"/>
      <c r="BI110" s="244"/>
      <c r="BJ110" s="228"/>
      <c r="BK110" s="228"/>
      <c r="BL110" s="228"/>
      <c r="BM110" s="228"/>
      <c r="BN110" s="245"/>
      <c r="BO110" s="245"/>
      <c r="BP110" s="245"/>
      <c r="BQ110" s="245"/>
      <c r="BR110" s="245"/>
      <c r="BS110" s="245"/>
      <c r="BT110" s="245"/>
      <c r="BU110" s="245"/>
      <c r="BV110" s="245"/>
      <c r="BW110" s="245"/>
      <c r="BX110" s="245"/>
      <c r="BY110" s="245"/>
      <c r="BZ110" s="245"/>
      <c r="CA110" s="245"/>
      <c r="CB110" s="245"/>
      <c r="CC110" s="204"/>
      <c r="CD110" s="204"/>
      <c r="CE110" s="204"/>
      <c r="CF110" s="42" t="s">
        <v>293</v>
      </c>
    </row>
    <row r="111" spans="2:84" ht="15" thickBot="1">
      <c r="B111" s="94" t="s">
        <v>294</v>
      </c>
      <c r="C111" s="94"/>
      <c r="D111" s="188">
        <v>41104</v>
      </c>
      <c r="E111" s="294" t="s">
        <v>403</v>
      </c>
      <c r="F111" s="189" t="s">
        <v>403</v>
      </c>
      <c r="G111" s="191" t="s">
        <v>404</v>
      </c>
      <c r="H111" s="97" t="s">
        <v>133</v>
      </c>
      <c r="I111" s="267">
        <v>3</v>
      </c>
      <c r="J111" s="267">
        <v>4</v>
      </c>
      <c r="K111" s="98">
        <v>68.73635</v>
      </c>
      <c r="L111" s="98">
        <v>161.40193</v>
      </c>
      <c r="M111" s="58"/>
      <c r="N111" s="58"/>
      <c r="O111" s="58">
        <v>0.3</v>
      </c>
      <c r="P111" s="58">
        <v>17.5</v>
      </c>
      <c r="Q111" s="59">
        <v>68.1</v>
      </c>
      <c r="R111" s="58">
        <v>6.49</v>
      </c>
      <c r="S111" s="59">
        <v>63.1</v>
      </c>
      <c r="T111" s="58">
        <v>6.62</v>
      </c>
      <c r="U111" s="58">
        <v>757.2</v>
      </c>
      <c r="V111" s="105">
        <v>0.54</v>
      </c>
      <c r="W111" s="105">
        <v>0.44</v>
      </c>
      <c r="X111" s="99">
        <v>2.276666666666667</v>
      </c>
      <c r="Y111" s="105"/>
      <c r="Z111" s="105"/>
      <c r="AA111" s="99"/>
      <c r="AB111" s="99"/>
      <c r="AC111" s="99"/>
      <c r="AD111" s="105"/>
      <c r="AE111" s="67">
        <v>11.33</v>
      </c>
      <c r="AF111" s="192">
        <v>3.027360988526037</v>
      </c>
      <c r="AG111" s="270">
        <v>0.4463</v>
      </c>
      <c r="AH111" s="275"/>
      <c r="AI111" s="60"/>
      <c r="AJ111" s="60">
        <v>16.3513</v>
      </c>
      <c r="AK111" s="105">
        <v>5.7575</v>
      </c>
      <c r="AL111" s="105">
        <v>4.606</v>
      </c>
      <c r="AM111" s="105">
        <v>2.5333</v>
      </c>
      <c r="AN111" s="105">
        <v>34.3</v>
      </c>
      <c r="AO111" s="193">
        <v>-0.0168602223112206</v>
      </c>
      <c r="AP111" s="193">
        <v>-0.0172303989598684</v>
      </c>
      <c r="AQ111" s="193">
        <v>-0.0208071189507957</v>
      </c>
      <c r="AR111" s="194">
        <v>0.810310276549645</v>
      </c>
      <c r="AS111" s="148">
        <v>1.49769655906787</v>
      </c>
      <c r="AT111" s="195"/>
      <c r="AU111" s="195"/>
      <c r="AV111" s="117">
        <v>0.3954929577464794</v>
      </c>
      <c r="AW111" s="117">
        <v>0.5766666666666668</v>
      </c>
      <c r="AX111" s="61">
        <v>3013.69863</v>
      </c>
      <c r="AY111" s="99">
        <v>179.775</v>
      </c>
      <c r="AZ111" s="99">
        <v>574.906</v>
      </c>
      <c r="BA111" s="105"/>
      <c r="BB111" s="99">
        <v>71.16</v>
      </c>
      <c r="BC111" s="105"/>
      <c r="BD111" s="233"/>
      <c r="BE111" s="233"/>
      <c r="BF111" s="234"/>
      <c r="BG111" s="233"/>
      <c r="BH111" s="233"/>
      <c r="BI111" s="246"/>
      <c r="BJ111" s="233"/>
      <c r="BK111" s="233"/>
      <c r="BL111" s="233"/>
      <c r="BM111" s="233"/>
      <c r="BN111" s="247"/>
      <c r="BO111" s="247"/>
      <c r="BP111" s="247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05"/>
      <c r="CD111" s="205"/>
      <c r="CE111" s="205"/>
      <c r="CF111" s="94" t="s">
        <v>294</v>
      </c>
    </row>
    <row r="112" spans="2:84" ht="13.5">
      <c r="B112" s="152" t="s">
        <v>295</v>
      </c>
      <c r="C112" s="152"/>
      <c r="D112" s="181">
        <v>41105</v>
      </c>
      <c r="E112" s="292" t="s">
        <v>406</v>
      </c>
      <c r="F112" s="182" t="s">
        <v>406</v>
      </c>
      <c r="G112" s="183" t="s">
        <v>407</v>
      </c>
      <c r="H112" s="154" t="s">
        <v>133</v>
      </c>
      <c r="I112" s="268">
        <v>3</v>
      </c>
      <c r="J112" s="268">
        <v>4</v>
      </c>
      <c r="K112" s="156">
        <v>68.51264</v>
      </c>
      <c r="L112" s="156">
        <v>161.51027</v>
      </c>
      <c r="M112" s="157"/>
      <c r="N112" s="157"/>
      <c r="O112" s="157">
        <v>0.3</v>
      </c>
      <c r="P112" s="157">
        <v>20.3</v>
      </c>
      <c r="Q112" s="158">
        <v>77.6</v>
      </c>
      <c r="R112" s="157">
        <v>6.93</v>
      </c>
      <c r="S112" s="158">
        <v>67.9</v>
      </c>
      <c r="T112" s="157">
        <v>6.78</v>
      </c>
      <c r="U112" s="157">
        <v>747</v>
      </c>
      <c r="V112" s="166">
        <v>37.87</v>
      </c>
      <c r="W112" s="166">
        <v>4.21</v>
      </c>
      <c r="X112" s="176">
        <v>12.800000000000002</v>
      </c>
      <c r="Y112" s="166"/>
      <c r="Z112" s="166"/>
      <c r="AA112" s="176"/>
      <c r="AB112" s="176"/>
      <c r="AC112" s="176"/>
      <c r="AD112" s="166"/>
      <c r="AE112" s="161">
        <v>9.363</v>
      </c>
      <c r="AF112" s="184">
        <v>3.149861888576856</v>
      </c>
      <c r="AG112" s="271">
        <v>0.6072</v>
      </c>
      <c r="AH112" s="272"/>
      <c r="AI112" s="159"/>
      <c r="AJ112" s="159">
        <v>14.030237254902</v>
      </c>
      <c r="AK112" s="166">
        <v>5.73943725490196</v>
      </c>
      <c r="AL112" s="166">
        <v>4.81823725490196</v>
      </c>
      <c r="AM112" s="166">
        <v>3.20613725490196</v>
      </c>
      <c r="AN112" s="166">
        <v>29.4921568627451</v>
      </c>
      <c r="AO112" s="185">
        <v>-0.017834593616984</v>
      </c>
      <c r="AP112" s="185">
        <v>-0.0178738356307708</v>
      </c>
      <c r="AQ112" s="185">
        <v>-0.0176825015668632</v>
      </c>
      <c r="AR112" s="186">
        <v>1.00860127451682</v>
      </c>
      <c r="AS112" s="164">
        <v>1.47106834862488</v>
      </c>
      <c r="AT112" s="187"/>
      <c r="AU112" s="187"/>
      <c r="AV112" s="165">
        <v>0.06204081632653045</v>
      </c>
      <c r="AW112" s="165">
        <v>0.8933333333333332</v>
      </c>
      <c r="AX112" s="160">
        <v>1986.30137</v>
      </c>
      <c r="AY112" s="176">
        <v>1453.65</v>
      </c>
      <c r="AZ112" s="176">
        <v>5305.477</v>
      </c>
      <c r="BA112" s="166"/>
      <c r="BB112" s="176">
        <v>143.961</v>
      </c>
      <c r="BC112" s="166"/>
      <c r="BD112" s="220"/>
      <c r="BE112" s="220"/>
      <c r="BF112" s="221"/>
      <c r="BG112" s="220"/>
      <c r="BH112" s="220"/>
      <c r="BI112" s="242"/>
      <c r="BJ112" s="220"/>
      <c r="BK112" s="220"/>
      <c r="BL112" s="220"/>
      <c r="BM112" s="220"/>
      <c r="BN112" s="243"/>
      <c r="BO112" s="243"/>
      <c r="BP112" s="243"/>
      <c r="BQ112" s="243"/>
      <c r="BR112" s="243"/>
      <c r="BS112" s="243"/>
      <c r="BT112" s="243"/>
      <c r="BU112" s="243"/>
      <c r="BV112" s="243"/>
      <c r="BW112" s="243"/>
      <c r="BX112" s="243"/>
      <c r="BY112" s="243"/>
      <c r="BZ112" s="243"/>
      <c r="CA112" s="243"/>
      <c r="CB112" s="243"/>
      <c r="CC112" s="203"/>
      <c r="CD112" s="203"/>
      <c r="CE112" s="203"/>
      <c r="CF112" s="152" t="s">
        <v>295</v>
      </c>
    </row>
    <row r="113" spans="2:84" ht="13.5">
      <c r="B113" s="42" t="s">
        <v>296</v>
      </c>
      <c r="C113" s="42"/>
      <c r="D113" s="100">
        <v>41105</v>
      </c>
      <c r="E113" s="293" t="s">
        <v>408</v>
      </c>
      <c r="F113" s="118" t="s">
        <v>408</v>
      </c>
      <c r="G113" s="71" t="s">
        <v>409</v>
      </c>
      <c r="H113" s="13" t="s">
        <v>133</v>
      </c>
      <c r="I113" s="266">
        <v>3</v>
      </c>
      <c r="J113" s="266">
        <v>4</v>
      </c>
      <c r="K113" s="54">
        <v>68.61293</v>
      </c>
      <c r="L113" s="54">
        <v>161.35179</v>
      </c>
      <c r="M113" s="55"/>
      <c r="N113" s="55"/>
      <c r="O113" s="55">
        <v>0.2</v>
      </c>
      <c r="P113" s="55">
        <v>16.5</v>
      </c>
      <c r="Q113" s="56">
        <v>70.4</v>
      </c>
      <c r="R113" s="55">
        <v>6.84</v>
      </c>
      <c r="S113" s="56">
        <v>67</v>
      </c>
      <c r="T113" s="55">
        <v>6.75</v>
      </c>
      <c r="U113" s="55">
        <v>747.3</v>
      </c>
      <c r="V113" s="29">
        <v>1.88</v>
      </c>
      <c r="W113" s="29">
        <v>1.54</v>
      </c>
      <c r="X113" s="39">
        <v>13.5</v>
      </c>
      <c r="Y113" s="29"/>
      <c r="Z113" s="29"/>
      <c r="AA113" s="39"/>
      <c r="AB113" s="39"/>
      <c r="AC113" s="39"/>
      <c r="AD113" s="29"/>
      <c r="AE113" s="66">
        <v>20.77</v>
      </c>
      <c r="AF113" s="119">
        <v>3.5146846413095814</v>
      </c>
      <c r="AG113" s="269">
        <v>0.9017</v>
      </c>
      <c r="AH113" s="274"/>
      <c r="AI113" s="21"/>
      <c r="AJ113" s="21">
        <v>36.1571</v>
      </c>
      <c r="AK113" s="29">
        <v>12.4362</v>
      </c>
      <c r="AL113" s="29">
        <v>9.6726</v>
      </c>
      <c r="AM113" s="29">
        <v>5.7575</v>
      </c>
      <c r="AN113" s="29">
        <v>73</v>
      </c>
      <c r="AO113" s="120">
        <v>-0.016010803175007</v>
      </c>
      <c r="AP113" s="120">
        <v>-0.0168923538610914</v>
      </c>
      <c r="AQ113" s="120">
        <v>-0.0213167800114028</v>
      </c>
      <c r="AR113" s="121">
        <v>0.751089196700559</v>
      </c>
      <c r="AS113" s="112">
        <v>1.41899759773746</v>
      </c>
      <c r="AT113" s="122"/>
      <c r="AU113" s="122"/>
      <c r="AV113" s="68">
        <v>0.035918367346939754</v>
      </c>
      <c r="AW113" s="68">
        <v>0.5400000000000009</v>
      </c>
      <c r="AX113" s="33">
        <v>4315.07</v>
      </c>
      <c r="AY113" s="39">
        <v>600.42</v>
      </c>
      <c r="AZ113" s="39">
        <v>1113.0618</v>
      </c>
      <c r="BA113" s="29"/>
      <c r="BB113" s="39">
        <v>91.292</v>
      </c>
      <c r="BC113" s="29"/>
      <c r="BD113" s="228"/>
      <c r="BE113" s="228"/>
      <c r="BF113" s="229"/>
      <c r="BG113" s="228"/>
      <c r="BH113" s="228"/>
      <c r="BI113" s="244"/>
      <c r="BJ113" s="228"/>
      <c r="BK113" s="228"/>
      <c r="BL113" s="228"/>
      <c r="BM113" s="228"/>
      <c r="BN113" s="245"/>
      <c r="BO113" s="245"/>
      <c r="BP113" s="245"/>
      <c r="BQ113" s="245"/>
      <c r="BR113" s="245"/>
      <c r="BS113" s="245"/>
      <c r="BT113" s="245"/>
      <c r="BU113" s="245"/>
      <c r="BV113" s="245"/>
      <c r="BW113" s="245"/>
      <c r="BX113" s="245"/>
      <c r="BY113" s="245"/>
      <c r="BZ113" s="245"/>
      <c r="CA113" s="245"/>
      <c r="CB113" s="245"/>
      <c r="CC113" s="204"/>
      <c r="CD113" s="204"/>
      <c r="CE113" s="204"/>
      <c r="CF113" s="42" t="s">
        <v>296</v>
      </c>
    </row>
    <row r="114" spans="2:84" ht="13.5">
      <c r="B114" s="42" t="s">
        <v>297</v>
      </c>
      <c r="C114" s="42"/>
      <c r="D114" s="100">
        <v>41105</v>
      </c>
      <c r="E114" s="293" t="s">
        <v>410</v>
      </c>
      <c r="F114" s="118" t="s">
        <v>410</v>
      </c>
      <c r="G114" s="71" t="s">
        <v>411</v>
      </c>
      <c r="H114" s="13" t="s">
        <v>133</v>
      </c>
      <c r="I114" s="266">
        <v>3</v>
      </c>
      <c r="J114" s="266">
        <v>4</v>
      </c>
      <c r="K114" s="277"/>
      <c r="L114" s="277"/>
      <c r="M114" s="55">
        <v>29.5</v>
      </c>
      <c r="N114" s="55"/>
      <c r="O114" s="55"/>
      <c r="P114" s="55">
        <v>9</v>
      </c>
      <c r="Q114" s="56">
        <v>70.1</v>
      </c>
      <c r="R114" s="55">
        <v>8.09</v>
      </c>
      <c r="S114" s="56">
        <v>61</v>
      </c>
      <c r="T114" s="55">
        <v>6.67</v>
      </c>
      <c r="U114" s="55">
        <v>747.4</v>
      </c>
      <c r="V114" s="29">
        <v>1.09</v>
      </c>
      <c r="W114" s="29">
        <v>1.38</v>
      </c>
      <c r="X114" s="39">
        <v>9.903333333333334</v>
      </c>
      <c r="Y114" s="29"/>
      <c r="Z114" s="29"/>
      <c r="AA114" s="39"/>
      <c r="AB114" s="39"/>
      <c r="AC114" s="39"/>
      <c r="AD114" s="29"/>
      <c r="AE114" s="66">
        <v>23.33</v>
      </c>
      <c r="AF114" s="119">
        <v>2.9530269030029497</v>
      </c>
      <c r="AG114" s="269">
        <v>0.6752</v>
      </c>
      <c r="AH114" s="274"/>
      <c r="AI114" s="21"/>
      <c r="AJ114" s="21">
        <v>33.6102529411765</v>
      </c>
      <c r="AK114" s="29">
        <v>11.2711529411765</v>
      </c>
      <c r="AL114" s="29">
        <v>8.73785294117647</v>
      </c>
      <c r="AM114" s="29">
        <v>4.82275294117647</v>
      </c>
      <c r="AN114" s="29">
        <v>68.8941176470588</v>
      </c>
      <c r="AO114" s="120">
        <v>-0.016410051721961</v>
      </c>
      <c r="AP114" s="120">
        <v>-0.0172398422768201</v>
      </c>
      <c r="AQ114" s="120">
        <v>-0.0218622139715699</v>
      </c>
      <c r="AR114" s="121">
        <v>0.750612529147369</v>
      </c>
      <c r="AS114" s="112">
        <v>1.42001477264672</v>
      </c>
      <c r="AT114" s="122"/>
      <c r="AU114" s="122"/>
      <c r="AV114" s="68">
        <v>0.18804123711340157</v>
      </c>
      <c r="AW114" s="68">
        <v>0.9166666666666664</v>
      </c>
      <c r="AX114" s="33">
        <v>2351.59817</v>
      </c>
      <c r="AY114" s="39">
        <v>779.494</v>
      </c>
      <c r="AZ114" s="39">
        <v>730.337</v>
      </c>
      <c r="BA114" s="29"/>
      <c r="BB114" s="39">
        <v>168.539</v>
      </c>
      <c r="BC114" s="29"/>
      <c r="BD114" s="228"/>
      <c r="BE114" s="228"/>
      <c r="BF114" s="229"/>
      <c r="BG114" s="228"/>
      <c r="BH114" s="228"/>
      <c r="BI114" s="244"/>
      <c r="BJ114" s="228"/>
      <c r="BK114" s="228"/>
      <c r="BL114" s="228"/>
      <c r="BM114" s="228"/>
      <c r="BN114" s="245"/>
      <c r="BO114" s="245"/>
      <c r="BP114" s="245"/>
      <c r="BQ114" s="245"/>
      <c r="BR114" s="245"/>
      <c r="BS114" s="245"/>
      <c r="BT114" s="245"/>
      <c r="BU114" s="245"/>
      <c r="BV114" s="245"/>
      <c r="BW114" s="245"/>
      <c r="BX114" s="245"/>
      <c r="BY114" s="245"/>
      <c r="BZ114" s="245"/>
      <c r="CA114" s="245"/>
      <c r="CB114" s="245"/>
      <c r="CC114" s="204"/>
      <c r="CD114" s="204"/>
      <c r="CE114" s="204"/>
      <c r="CF114" s="42" t="s">
        <v>297</v>
      </c>
    </row>
    <row r="115" spans="2:84" ht="13.5">
      <c r="B115" s="42" t="s">
        <v>298</v>
      </c>
      <c r="C115" s="42"/>
      <c r="D115" s="100">
        <v>41105</v>
      </c>
      <c r="E115" s="293" t="s">
        <v>412</v>
      </c>
      <c r="F115" s="118" t="s">
        <v>412</v>
      </c>
      <c r="G115" s="71" t="s">
        <v>413</v>
      </c>
      <c r="H115" s="13" t="s">
        <v>134</v>
      </c>
      <c r="I115" s="266"/>
      <c r="J115" s="266"/>
      <c r="K115" s="54">
        <v>68.7369</v>
      </c>
      <c r="L115" s="54">
        <v>161.33241</v>
      </c>
      <c r="M115" s="55"/>
      <c r="N115" s="55">
        <v>1.15</v>
      </c>
      <c r="O115" s="55">
        <v>2.42</v>
      </c>
      <c r="P115" s="55">
        <v>19.6</v>
      </c>
      <c r="Q115" s="56">
        <v>105.2</v>
      </c>
      <c r="R115" s="55">
        <v>9.66</v>
      </c>
      <c r="S115" s="56">
        <v>51.2</v>
      </c>
      <c r="T115" s="55">
        <v>7.34</v>
      </c>
      <c r="U115" s="55">
        <v>745.5</v>
      </c>
      <c r="V115" s="29">
        <v>15.92</v>
      </c>
      <c r="W115" s="29">
        <v>0.92</v>
      </c>
      <c r="X115" s="39">
        <v>4.43</v>
      </c>
      <c r="Y115" s="29"/>
      <c r="Z115" s="29"/>
      <c r="AA115" s="39"/>
      <c r="AB115" s="39"/>
      <c r="AC115" s="39"/>
      <c r="AD115" s="29"/>
      <c r="AE115" s="66">
        <v>9.745</v>
      </c>
      <c r="AF115" s="119">
        <v>3.430597893338964</v>
      </c>
      <c r="AG115" s="269">
        <v>0.4549</v>
      </c>
      <c r="AH115" s="274"/>
      <c r="AI115" s="21"/>
      <c r="AJ115" s="21">
        <v>16.5843094117647</v>
      </c>
      <c r="AK115" s="29">
        <v>5.8753594117647</v>
      </c>
      <c r="AL115" s="29">
        <v>4.51658941176471</v>
      </c>
      <c r="AM115" s="29">
        <v>2.44388941176471</v>
      </c>
      <c r="AN115" s="29">
        <v>33.4311764705882</v>
      </c>
      <c r="AO115" s="120">
        <v>-0.0166934237706496</v>
      </c>
      <c r="AP115" s="120">
        <v>-0.0171992990487143</v>
      </c>
      <c r="AQ115" s="120">
        <v>-0.0206903084546151</v>
      </c>
      <c r="AR115" s="121">
        <v>0.806823339887233</v>
      </c>
      <c r="AS115" s="112">
        <v>1.4003663942572</v>
      </c>
      <c r="AT115" s="122"/>
      <c r="AU115" s="122"/>
      <c r="AV115" s="68">
        <v>0.0033333333333332624</v>
      </c>
      <c r="AW115" s="68">
        <v>0.4699999999999995</v>
      </c>
      <c r="AX115" s="33">
        <v>1347.03</v>
      </c>
      <c r="AY115" s="39">
        <v>1109.55</v>
      </c>
      <c r="AZ115" s="39">
        <v>1629.21348</v>
      </c>
      <c r="BA115" s="29"/>
      <c r="BB115" s="39">
        <v>0</v>
      </c>
      <c r="BC115" s="29"/>
      <c r="BD115" s="228"/>
      <c r="BE115" s="228"/>
      <c r="BF115" s="229"/>
      <c r="BG115" s="228"/>
      <c r="BH115" s="228"/>
      <c r="BI115" s="244"/>
      <c r="BJ115" s="228"/>
      <c r="BK115" s="228"/>
      <c r="BL115" s="228"/>
      <c r="BM115" s="228"/>
      <c r="BN115" s="245"/>
      <c r="BO115" s="245"/>
      <c r="BP115" s="245"/>
      <c r="BQ115" s="245"/>
      <c r="BR115" s="245"/>
      <c r="BS115" s="245"/>
      <c r="BT115" s="245"/>
      <c r="BU115" s="245"/>
      <c r="BV115" s="245"/>
      <c r="BW115" s="245"/>
      <c r="BX115" s="245"/>
      <c r="BY115" s="245"/>
      <c r="BZ115" s="245"/>
      <c r="CA115" s="245"/>
      <c r="CB115" s="245"/>
      <c r="CC115" s="204"/>
      <c r="CD115" s="204"/>
      <c r="CE115" s="204"/>
      <c r="CF115" s="42" t="s">
        <v>298</v>
      </c>
    </row>
    <row r="116" spans="2:84" ht="15" thickBot="1">
      <c r="B116" s="94" t="s">
        <v>299</v>
      </c>
      <c r="C116" s="94"/>
      <c r="D116" s="188">
        <v>41107</v>
      </c>
      <c r="E116" s="294" t="s">
        <v>414</v>
      </c>
      <c r="F116" s="189" t="s">
        <v>414</v>
      </c>
      <c r="G116" s="191" t="s">
        <v>331</v>
      </c>
      <c r="H116" s="97" t="s">
        <v>132</v>
      </c>
      <c r="I116" s="267">
        <v>2</v>
      </c>
      <c r="J116" s="267">
        <v>2</v>
      </c>
      <c r="K116" s="98">
        <v>68.44896</v>
      </c>
      <c r="L116" s="98">
        <v>160.84761</v>
      </c>
      <c r="M116" s="58"/>
      <c r="N116" s="58">
        <v>1.9</v>
      </c>
      <c r="O116" s="58">
        <v>4.5</v>
      </c>
      <c r="P116" s="58">
        <v>17</v>
      </c>
      <c r="Q116" s="59">
        <v>98.1</v>
      </c>
      <c r="R116" s="58">
        <v>9.51</v>
      </c>
      <c r="S116" s="59">
        <v>59.9</v>
      </c>
      <c r="T116" s="58">
        <v>7.38</v>
      </c>
      <c r="U116" s="58">
        <v>759.6</v>
      </c>
      <c r="V116" s="105">
        <v>2.37</v>
      </c>
      <c r="W116" s="105">
        <v>1.87</v>
      </c>
      <c r="X116" s="99">
        <v>2.2533333333333334</v>
      </c>
      <c r="Y116" s="105"/>
      <c r="Z116" s="105"/>
      <c r="AA116" s="99"/>
      <c r="AB116" s="99"/>
      <c r="AC116" s="99"/>
      <c r="AD116" s="105"/>
      <c r="AE116" s="151">
        <v>3.094</v>
      </c>
      <c r="AF116" s="192">
        <v>3.3607108001571753</v>
      </c>
      <c r="AG116" s="270">
        <v>0.2215</v>
      </c>
      <c r="AH116" s="275"/>
      <c r="AI116" s="60"/>
      <c r="AJ116" s="60">
        <v>5.06208431372549</v>
      </c>
      <c r="AK116" s="105">
        <v>1.83788431372549</v>
      </c>
      <c r="AL116" s="105">
        <v>1.60758431372549</v>
      </c>
      <c r="AM116" s="105">
        <v>0.91668431372549</v>
      </c>
      <c r="AN116" s="105">
        <v>10.3980392156863</v>
      </c>
      <c r="AO116" s="193">
        <v>-0.0176184636904283</v>
      </c>
      <c r="AP116" s="193">
        <v>-0.0176979850689394</v>
      </c>
      <c r="AQ116" s="193">
        <v>-0.0194133167768021</v>
      </c>
      <c r="AR116" s="194">
        <v>0.907545263542055</v>
      </c>
      <c r="AS116" s="148">
        <v>1.44359767947786</v>
      </c>
      <c r="AT116" s="195"/>
      <c r="AU116" s="195"/>
      <c r="AV116" s="117">
        <v>0.11333333333333388</v>
      </c>
      <c r="AW116" s="117">
        <v>0.7900000000000009</v>
      </c>
      <c r="AX116" s="61">
        <v>1735.1598173515952</v>
      </c>
      <c r="AY116" s="99">
        <v>232.74478330658104</v>
      </c>
      <c r="AZ116" s="99">
        <v>161.8512573568753</v>
      </c>
      <c r="BA116" s="105"/>
      <c r="BB116" s="99">
        <v>82.93204922418467</v>
      </c>
      <c r="BC116" s="105"/>
      <c r="BD116" s="233"/>
      <c r="BE116" s="233"/>
      <c r="BF116" s="234"/>
      <c r="BG116" s="233"/>
      <c r="BH116" s="233"/>
      <c r="BI116" s="246"/>
      <c r="BJ116" s="233"/>
      <c r="BK116" s="233"/>
      <c r="BL116" s="233"/>
      <c r="BM116" s="233"/>
      <c r="BN116" s="247"/>
      <c r="BO116" s="247"/>
      <c r="BP116" s="247"/>
      <c r="BQ116" s="247"/>
      <c r="BR116" s="247"/>
      <c r="BS116" s="247"/>
      <c r="BT116" s="247"/>
      <c r="BU116" s="247"/>
      <c r="BV116" s="247"/>
      <c r="BW116" s="247"/>
      <c r="BX116" s="247"/>
      <c r="BY116" s="247"/>
      <c r="BZ116" s="247"/>
      <c r="CA116" s="247"/>
      <c r="CB116" s="247"/>
      <c r="CC116" s="205"/>
      <c r="CD116" s="205"/>
      <c r="CE116" s="205"/>
      <c r="CF116" s="94" t="s">
        <v>299</v>
      </c>
    </row>
    <row r="117" spans="2:84" ht="13.5">
      <c r="B117" s="152" t="s">
        <v>300</v>
      </c>
      <c r="C117" s="152"/>
      <c r="D117" s="181">
        <v>41107</v>
      </c>
      <c r="E117" s="292" t="s">
        <v>415</v>
      </c>
      <c r="F117" s="182" t="s">
        <v>415</v>
      </c>
      <c r="G117" s="183" t="s">
        <v>332</v>
      </c>
      <c r="H117" s="154" t="s">
        <v>132</v>
      </c>
      <c r="I117" s="268">
        <v>2</v>
      </c>
      <c r="J117" s="268">
        <v>2</v>
      </c>
      <c r="K117" s="156">
        <v>68.45824</v>
      </c>
      <c r="L117" s="156">
        <v>160.77711</v>
      </c>
      <c r="M117" s="157"/>
      <c r="N117" s="157">
        <v>1.9</v>
      </c>
      <c r="O117" s="157">
        <v>5.3</v>
      </c>
      <c r="P117" s="157">
        <v>16.8</v>
      </c>
      <c r="Q117" s="158">
        <v>99.6</v>
      </c>
      <c r="R117" s="157">
        <v>9.63</v>
      </c>
      <c r="S117" s="158">
        <v>59.6</v>
      </c>
      <c r="T117" s="157">
        <v>7.31</v>
      </c>
      <c r="U117" s="157">
        <v>759.8</v>
      </c>
      <c r="V117" s="166">
        <v>4.39</v>
      </c>
      <c r="W117" s="166">
        <v>2.07</v>
      </c>
      <c r="X117" s="176">
        <v>3.7733333333333334</v>
      </c>
      <c r="Y117" s="166"/>
      <c r="Z117" s="166"/>
      <c r="AA117" s="176"/>
      <c r="AB117" s="176"/>
      <c r="AC117" s="176"/>
      <c r="AD117" s="166"/>
      <c r="AE117" s="172">
        <v>4.168</v>
      </c>
      <c r="AF117" s="184">
        <v>3.4530126830002636</v>
      </c>
      <c r="AG117" s="271">
        <v>0.2868</v>
      </c>
      <c r="AH117" s="272"/>
      <c r="AI117" s="159"/>
      <c r="AJ117" s="159">
        <v>6.89093725490196</v>
      </c>
      <c r="AK117" s="166">
        <v>2.51523725490196</v>
      </c>
      <c r="AL117" s="166">
        <v>2.05463725490196</v>
      </c>
      <c r="AM117" s="166">
        <v>1.13343725490196</v>
      </c>
      <c r="AN117" s="166">
        <v>14.3921568627451</v>
      </c>
      <c r="AO117" s="185">
        <v>-0.0171005826351709</v>
      </c>
      <c r="AP117" s="185">
        <v>-0.0176716249912178</v>
      </c>
      <c r="AQ117" s="185">
        <v>-0.019796781084086</v>
      </c>
      <c r="AR117" s="186">
        <v>0.863806219937314</v>
      </c>
      <c r="AS117" s="164">
        <v>1.43240697117591</v>
      </c>
      <c r="AT117" s="187"/>
      <c r="AU117" s="187"/>
      <c r="AV117" s="165">
        <v>0.08000000000000067</v>
      </c>
      <c r="AW117" s="165">
        <v>0.6366666666666673</v>
      </c>
      <c r="AX117" s="160">
        <v>1899.5433789954357</v>
      </c>
      <c r="AY117" s="176">
        <v>232.74478330658158</v>
      </c>
      <c r="AZ117" s="176">
        <v>474.85286249331307</v>
      </c>
      <c r="BA117" s="166"/>
      <c r="BB117" s="176">
        <v>74.90636704119889</v>
      </c>
      <c r="BC117" s="166"/>
      <c r="BD117" s="220"/>
      <c r="BE117" s="220"/>
      <c r="BF117" s="221"/>
      <c r="BG117" s="220"/>
      <c r="BH117" s="220"/>
      <c r="BI117" s="242"/>
      <c r="BJ117" s="220"/>
      <c r="BK117" s="220"/>
      <c r="BL117" s="220"/>
      <c r="BM117" s="220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3"/>
      <c r="CC117" s="203"/>
      <c r="CD117" s="203"/>
      <c r="CE117" s="203"/>
      <c r="CF117" s="152" t="s">
        <v>300</v>
      </c>
    </row>
    <row r="118" spans="2:84" ht="13.5">
      <c r="B118" s="42" t="s">
        <v>301</v>
      </c>
      <c r="C118" s="42"/>
      <c r="D118" s="100">
        <v>41107</v>
      </c>
      <c r="E118" s="293" t="s">
        <v>416</v>
      </c>
      <c r="F118" s="118" t="s">
        <v>416</v>
      </c>
      <c r="G118" s="71" t="s">
        <v>417</v>
      </c>
      <c r="H118" s="13" t="s">
        <v>132</v>
      </c>
      <c r="I118" s="266">
        <v>1</v>
      </c>
      <c r="J118" s="266">
        <v>1</v>
      </c>
      <c r="K118" s="54">
        <v>68.51748</v>
      </c>
      <c r="L118" s="54">
        <v>160.96527</v>
      </c>
      <c r="M118" s="55"/>
      <c r="N118" s="55">
        <v>1.4</v>
      </c>
      <c r="O118" s="55">
        <v>6.7</v>
      </c>
      <c r="P118" s="55">
        <v>16.2</v>
      </c>
      <c r="Q118" s="56">
        <v>101.4</v>
      </c>
      <c r="R118" s="55">
        <v>9.91</v>
      </c>
      <c r="S118" s="56">
        <v>97.7</v>
      </c>
      <c r="T118" s="55">
        <v>7.61</v>
      </c>
      <c r="U118" s="55">
        <v>759.8</v>
      </c>
      <c r="V118" s="29">
        <v>3.89</v>
      </c>
      <c r="W118" s="29">
        <v>1.45</v>
      </c>
      <c r="X118" s="39">
        <v>5.88</v>
      </c>
      <c r="Y118" s="29"/>
      <c r="Z118" s="29"/>
      <c r="AA118" s="39"/>
      <c r="AB118" s="39"/>
      <c r="AC118" s="39"/>
      <c r="AD118" s="29"/>
      <c r="AE118" s="31">
        <v>3.606</v>
      </c>
      <c r="AF118" s="119">
        <v>3.272323904603439</v>
      </c>
      <c r="AG118" s="269">
        <v>0.2122</v>
      </c>
      <c r="AH118" s="274"/>
      <c r="AI118" s="21"/>
      <c r="AJ118" s="21">
        <v>5.2969</v>
      </c>
      <c r="AK118" s="29">
        <v>2.0727</v>
      </c>
      <c r="AL118" s="29">
        <v>1.6121</v>
      </c>
      <c r="AM118" s="29">
        <v>0.9212</v>
      </c>
      <c r="AN118" s="29">
        <v>11.8</v>
      </c>
      <c r="AO118" s="120">
        <v>-0.0174839579679809</v>
      </c>
      <c r="AP118" s="120">
        <v>-0.0183525960109459</v>
      </c>
      <c r="AQ118" s="120">
        <v>-0.0200418503770137</v>
      </c>
      <c r="AR118" s="121">
        <v>0.872372442618046</v>
      </c>
      <c r="AS118" s="112">
        <v>1.42563002366043</v>
      </c>
      <c r="AT118" s="122"/>
      <c r="AU118" s="122"/>
      <c r="AV118" s="68">
        <v>0.08666666666666718</v>
      </c>
      <c r="AW118" s="68">
        <v>0.5900000000000004</v>
      </c>
      <c r="AX118" s="33">
        <v>1844.7488584474888</v>
      </c>
      <c r="AY118" s="39">
        <v>192.61637239165435</v>
      </c>
      <c r="AZ118" s="39">
        <v>41.46602461209303</v>
      </c>
      <c r="BA118" s="29"/>
      <c r="BB118" s="39">
        <v>34.77795612627163</v>
      </c>
      <c r="BC118" s="29"/>
      <c r="BD118" s="228"/>
      <c r="BE118" s="228"/>
      <c r="BF118" s="229"/>
      <c r="BG118" s="228"/>
      <c r="BH118" s="228"/>
      <c r="BI118" s="244"/>
      <c r="BJ118" s="228"/>
      <c r="BK118" s="228"/>
      <c r="BL118" s="228"/>
      <c r="BM118" s="228"/>
      <c r="BN118" s="245"/>
      <c r="BO118" s="245"/>
      <c r="BP118" s="245"/>
      <c r="BQ118" s="245"/>
      <c r="BR118" s="245"/>
      <c r="BS118" s="245"/>
      <c r="BT118" s="245"/>
      <c r="BU118" s="245"/>
      <c r="BV118" s="245"/>
      <c r="BW118" s="245"/>
      <c r="BX118" s="245"/>
      <c r="BY118" s="245"/>
      <c r="BZ118" s="245"/>
      <c r="CA118" s="245"/>
      <c r="CB118" s="245"/>
      <c r="CC118" s="204"/>
      <c r="CD118" s="204"/>
      <c r="CE118" s="204"/>
      <c r="CF118" s="42" t="s">
        <v>301</v>
      </c>
    </row>
    <row r="119" spans="2:84" ht="13.5">
      <c r="B119" s="42" t="s">
        <v>302</v>
      </c>
      <c r="C119" s="42"/>
      <c r="D119" s="100">
        <v>41108</v>
      </c>
      <c r="E119" s="293" t="s">
        <v>419</v>
      </c>
      <c r="F119" s="118" t="s">
        <v>419</v>
      </c>
      <c r="G119" s="71" t="s">
        <v>37</v>
      </c>
      <c r="H119" s="13" t="s">
        <v>132</v>
      </c>
      <c r="I119" s="266">
        <v>1</v>
      </c>
      <c r="J119" s="266">
        <v>1</v>
      </c>
      <c r="K119" s="54">
        <v>68.73901</v>
      </c>
      <c r="L119" s="54">
        <v>161.28644</v>
      </c>
      <c r="M119" s="55"/>
      <c r="N119" s="55">
        <v>1.2</v>
      </c>
      <c r="O119" s="55">
        <v>10</v>
      </c>
      <c r="P119" s="55">
        <v>15.5</v>
      </c>
      <c r="Q119" s="56">
        <v>97.5</v>
      </c>
      <c r="R119" s="55">
        <v>9.78</v>
      </c>
      <c r="S119" s="56">
        <v>91</v>
      </c>
      <c r="T119" s="55">
        <v>7.67</v>
      </c>
      <c r="U119" s="55">
        <v>758.8</v>
      </c>
      <c r="V119" s="29">
        <v>3.81</v>
      </c>
      <c r="W119" s="29">
        <v>1.68</v>
      </c>
      <c r="X119" s="39">
        <v>5.780000000000001</v>
      </c>
      <c r="Y119" s="29"/>
      <c r="Z119" s="29"/>
      <c r="AA119" s="39"/>
      <c r="AB119" s="39"/>
      <c r="AC119" s="39"/>
      <c r="AD119" s="29"/>
      <c r="AE119" s="31">
        <v>3.52</v>
      </c>
      <c r="AF119" s="119">
        <v>3.806818181818182</v>
      </c>
      <c r="AG119" s="269">
        <v>0.2255</v>
      </c>
      <c r="AH119" s="274"/>
      <c r="AI119" s="21"/>
      <c r="AJ119" s="21">
        <v>7.8302</v>
      </c>
      <c r="AK119" s="29">
        <v>3.6848</v>
      </c>
      <c r="AL119" s="29">
        <v>3.2242</v>
      </c>
      <c r="AM119" s="29">
        <v>2.303</v>
      </c>
      <c r="AN119" s="29">
        <v>13.4</v>
      </c>
      <c r="AO119" s="120">
        <v>-0.0153138579273653</v>
      </c>
      <c r="AP119" s="120">
        <v>-0.0154601055228014</v>
      </c>
      <c r="AQ119" s="120">
        <v>-0.0147777411880393</v>
      </c>
      <c r="AR119" s="121">
        <v>1.03627866617125</v>
      </c>
      <c r="AS119" s="112">
        <v>1.4347116290581</v>
      </c>
      <c r="AT119" s="122"/>
      <c r="AU119" s="122"/>
      <c r="AV119" s="68">
        <v>0.10666666666666676</v>
      </c>
      <c r="AW119" s="68">
        <v>0.7900000000000004</v>
      </c>
      <c r="AX119" s="33"/>
      <c r="AY119" s="39"/>
      <c r="AZ119" s="39"/>
      <c r="BA119" s="29"/>
      <c r="BB119" s="39"/>
      <c r="BC119" s="29"/>
      <c r="BD119" s="228"/>
      <c r="BE119" s="228"/>
      <c r="BF119" s="229"/>
      <c r="BG119" s="228"/>
      <c r="BH119" s="228"/>
      <c r="BI119" s="244"/>
      <c r="BJ119" s="228"/>
      <c r="BK119" s="228"/>
      <c r="BL119" s="228"/>
      <c r="BM119" s="228"/>
      <c r="BN119" s="245"/>
      <c r="BO119" s="245"/>
      <c r="BP119" s="245"/>
      <c r="BQ119" s="245"/>
      <c r="BR119" s="245"/>
      <c r="BS119" s="245"/>
      <c r="BT119" s="245"/>
      <c r="BU119" s="245"/>
      <c r="BV119" s="245"/>
      <c r="BW119" s="245"/>
      <c r="BX119" s="245"/>
      <c r="BY119" s="245"/>
      <c r="BZ119" s="245"/>
      <c r="CA119" s="245"/>
      <c r="CB119" s="245"/>
      <c r="CC119" s="204"/>
      <c r="CD119" s="204"/>
      <c r="CE119" s="204"/>
      <c r="CF119" s="42" t="s">
        <v>302</v>
      </c>
    </row>
    <row r="120" spans="2:84" ht="13.5">
      <c r="B120" s="42" t="s">
        <v>303</v>
      </c>
      <c r="C120" s="42"/>
      <c r="D120" s="100">
        <v>41109</v>
      </c>
      <c r="E120" s="293" t="s">
        <v>420</v>
      </c>
      <c r="F120" s="118" t="s">
        <v>420</v>
      </c>
      <c r="G120" s="71" t="s">
        <v>421</v>
      </c>
      <c r="H120" s="13" t="s">
        <v>132</v>
      </c>
      <c r="I120" s="266">
        <v>1</v>
      </c>
      <c r="J120" s="266">
        <v>1</v>
      </c>
      <c r="K120" s="54">
        <v>69.53667</v>
      </c>
      <c r="L120" s="54">
        <v>161.91884</v>
      </c>
      <c r="M120" s="55"/>
      <c r="N120" s="55">
        <v>0.7</v>
      </c>
      <c r="O120" s="55">
        <v>6.7</v>
      </c>
      <c r="P120" s="55">
        <v>14.2</v>
      </c>
      <c r="Q120" s="56">
        <v>99.9</v>
      </c>
      <c r="R120" s="55">
        <v>10.23</v>
      </c>
      <c r="S120" s="56">
        <v>156.9</v>
      </c>
      <c r="T120" s="55">
        <v>7.55</v>
      </c>
      <c r="U120" s="55">
        <v>760.8</v>
      </c>
      <c r="V120" s="29">
        <v>3.36</v>
      </c>
      <c r="W120" s="29">
        <v>1.41</v>
      </c>
      <c r="X120" s="39">
        <v>8.94</v>
      </c>
      <c r="Y120" s="29"/>
      <c r="Z120" s="29"/>
      <c r="AA120" s="39"/>
      <c r="AB120" s="39"/>
      <c r="AC120" s="39"/>
      <c r="AD120" s="29"/>
      <c r="AE120" s="31">
        <v>3.455</v>
      </c>
      <c r="AF120" s="119">
        <v>4.060611219885933</v>
      </c>
      <c r="AG120" s="269">
        <v>0.1783</v>
      </c>
      <c r="AH120" s="274"/>
      <c r="AI120" s="21"/>
      <c r="AJ120" s="21">
        <v>6.51613529411765</v>
      </c>
      <c r="AK120" s="29">
        <v>2.60103529411765</v>
      </c>
      <c r="AL120" s="29">
        <v>1.91013529411765</v>
      </c>
      <c r="AM120" s="29">
        <v>1.21923529411765</v>
      </c>
      <c r="AN120" s="29">
        <v>14.0294117647059</v>
      </c>
      <c r="AO120" s="120">
        <v>-0.0192356127616397</v>
      </c>
      <c r="AP120" s="120">
        <v>-0.0181317396099585</v>
      </c>
      <c r="AQ120" s="120">
        <v>-0.0190777762594129</v>
      </c>
      <c r="AR120" s="121">
        <v>1.00827331760686</v>
      </c>
      <c r="AS120" s="112">
        <v>1.44249458819497</v>
      </c>
      <c r="AT120" s="122"/>
      <c r="AU120" s="122"/>
      <c r="AV120" s="68">
        <v>0.5643636363636363</v>
      </c>
      <c r="AW120" s="68">
        <v>0.7900000000000004</v>
      </c>
      <c r="AX120" s="33">
        <v>868.056</v>
      </c>
      <c r="AY120" s="39">
        <v>155.6776</v>
      </c>
      <c r="AZ120" s="39">
        <v>760.0732</v>
      </c>
      <c r="BA120" s="29"/>
      <c r="BB120" s="39">
        <v>82.4176</v>
      </c>
      <c r="BC120" s="29"/>
      <c r="BD120" s="228"/>
      <c r="BE120" s="228"/>
      <c r="BF120" s="229"/>
      <c r="BG120" s="228"/>
      <c r="BH120" s="228"/>
      <c r="BI120" s="244"/>
      <c r="BJ120" s="228"/>
      <c r="BK120" s="228"/>
      <c r="BL120" s="228"/>
      <c r="BM120" s="228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04"/>
      <c r="CD120" s="204"/>
      <c r="CE120" s="204"/>
      <c r="CF120" s="42" t="s">
        <v>303</v>
      </c>
    </row>
    <row r="121" spans="2:84" ht="15" thickBot="1">
      <c r="B121" s="94" t="s">
        <v>304</v>
      </c>
      <c r="C121" s="94"/>
      <c r="D121" s="188">
        <v>41109</v>
      </c>
      <c r="E121" s="294" t="s">
        <v>422</v>
      </c>
      <c r="F121" s="189" t="s">
        <v>422</v>
      </c>
      <c r="G121" s="191" t="s">
        <v>423</v>
      </c>
      <c r="H121" s="97" t="s">
        <v>133</v>
      </c>
      <c r="I121" s="267">
        <v>3</v>
      </c>
      <c r="J121" s="267">
        <v>4</v>
      </c>
      <c r="K121" s="98">
        <v>69.49449</v>
      </c>
      <c r="L121" s="98">
        <v>162.10471</v>
      </c>
      <c r="M121" s="58"/>
      <c r="N121" s="58"/>
      <c r="O121" s="58">
        <v>0.2</v>
      </c>
      <c r="P121" s="58">
        <v>13.9</v>
      </c>
      <c r="Q121" s="59">
        <v>98.5</v>
      </c>
      <c r="R121" s="58"/>
      <c r="S121" s="59">
        <v>62.3</v>
      </c>
      <c r="T121" s="58">
        <v>5.72</v>
      </c>
      <c r="U121" s="58"/>
      <c r="V121" s="105">
        <v>5.55</v>
      </c>
      <c r="W121" s="105">
        <v>2.04</v>
      </c>
      <c r="X121" s="99">
        <v>13.233333333333334</v>
      </c>
      <c r="Y121" s="105"/>
      <c r="Z121" s="105"/>
      <c r="AA121" s="99"/>
      <c r="AB121" s="99"/>
      <c r="AC121" s="99"/>
      <c r="AD121" s="105"/>
      <c r="AE121" s="151">
        <v>11.57</v>
      </c>
      <c r="AF121" s="192">
        <v>3.769383293507554</v>
      </c>
      <c r="AG121" s="270">
        <v>0.5232</v>
      </c>
      <c r="AH121" s="275"/>
      <c r="AI121" s="60"/>
      <c r="AJ121" s="60">
        <v>21.9055941176471</v>
      </c>
      <c r="AK121" s="105">
        <v>7.85729411764706</v>
      </c>
      <c r="AL121" s="105">
        <v>6.24519411764706</v>
      </c>
      <c r="AM121" s="105">
        <v>3.71189411764706</v>
      </c>
      <c r="AN121" s="105">
        <v>43.6117647058824</v>
      </c>
      <c r="AO121" s="193">
        <v>-0.0169376496366124</v>
      </c>
      <c r="AP121" s="193">
        <v>-0.016826527908285</v>
      </c>
      <c r="AQ121" s="193">
        <v>-0.0204228362332391</v>
      </c>
      <c r="AR121" s="194">
        <v>0.829348550964022</v>
      </c>
      <c r="AS121" s="148">
        <v>1.46899665363278</v>
      </c>
      <c r="AT121" s="195"/>
      <c r="AU121" s="195"/>
      <c r="AV121" s="117">
        <v>0.13999999999999999</v>
      </c>
      <c r="AW121" s="117"/>
      <c r="AX121" s="61">
        <v>2847.2222222222263</v>
      </c>
      <c r="AY121" s="99">
        <v>576.923076923077</v>
      </c>
      <c r="AZ121" s="99">
        <v>876.3736263736263</v>
      </c>
      <c r="BA121" s="105"/>
      <c r="BB121" s="99">
        <v>184.065934065934</v>
      </c>
      <c r="BC121" s="105"/>
      <c r="BD121" s="233"/>
      <c r="BE121" s="233"/>
      <c r="BF121" s="234"/>
      <c r="BG121" s="233"/>
      <c r="BH121" s="233"/>
      <c r="BI121" s="246"/>
      <c r="BJ121" s="233"/>
      <c r="BK121" s="233"/>
      <c r="BL121" s="233"/>
      <c r="BM121" s="233"/>
      <c r="BN121" s="247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7"/>
      <c r="CA121" s="247"/>
      <c r="CB121" s="247"/>
      <c r="CC121" s="205"/>
      <c r="CD121" s="205"/>
      <c r="CE121" s="205"/>
      <c r="CF121" s="94" t="s">
        <v>304</v>
      </c>
    </row>
    <row r="122" spans="2:84" ht="13.5">
      <c r="B122" s="152" t="s">
        <v>305</v>
      </c>
      <c r="C122" s="152"/>
      <c r="D122" s="181">
        <v>41109</v>
      </c>
      <c r="E122" s="292" t="s">
        <v>424</v>
      </c>
      <c r="F122" s="182" t="s">
        <v>424</v>
      </c>
      <c r="G122" s="183" t="s">
        <v>425</v>
      </c>
      <c r="H122" s="154" t="s">
        <v>132</v>
      </c>
      <c r="I122" s="268">
        <v>2</v>
      </c>
      <c r="J122" s="268">
        <v>3</v>
      </c>
      <c r="K122" s="156">
        <v>69.52189</v>
      </c>
      <c r="L122" s="156">
        <v>162.09315</v>
      </c>
      <c r="M122" s="157"/>
      <c r="N122" s="157"/>
      <c r="O122" s="157">
        <v>0.3</v>
      </c>
      <c r="P122" s="157">
        <v>14.4</v>
      </c>
      <c r="Q122" s="158">
        <v>103.8</v>
      </c>
      <c r="R122" s="157">
        <v>10.61</v>
      </c>
      <c r="S122" s="158">
        <v>42.7</v>
      </c>
      <c r="T122" s="157">
        <v>6.51</v>
      </c>
      <c r="U122" s="157">
        <v>756.1</v>
      </c>
      <c r="V122" s="166">
        <v>0.48</v>
      </c>
      <c r="W122" s="166">
        <v>0.13</v>
      </c>
      <c r="X122" s="176">
        <v>1.54</v>
      </c>
      <c r="Y122" s="166"/>
      <c r="Z122" s="166"/>
      <c r="AA122" s="176"/>
      <c r="AB122" s="176"/>
      <c r="AC122" s="176"/>
      <c r="AD122" s="166"/>
      <c r="AE122" s="172">
        <v>11.14</v>
      </c>
      <c r="AF122" s="184">
        <v>3.7163375224416515</v>
      </c>
      <c r="AG122" s="271">
        <v>0.5181</v>
      </c>
      <c r="AH122" s="272"/>
      <c r="AI122" s="159"/>
      <c r="AJ122" s="159">
        <v>20.0361</v>
      </c>
      <c r="AK122" s="166">
        <v>7.3696</v>
      </c>
      <c r="AL122" s="166">
        <v>5.7575</v>
      </c>
      <c r="AM122" s="166">
        <v>3.4545</v>
      </c>
      <c r="AN122" s="166">
        <v>41.4</v>
      </c>
      <c r="AO122" s="185">
        <v>-0.0173166985685605</v>
      </c>
      <c r="AP122" s="185">
        <v>-0.0172797965589809</v>
      </c>
      <c r="AQ122" s="185">
        <v>-0.0202355510694705</v>
      </c>
      <c r="AR122" s="186">
        <v>0.855756213859002</v>
      </c>
      <c r="AS122" s="164">
        <v>1.43042858760392</v>
      </c>
      <c r="AT122" s="187"/>
      <c r="AU122" s="187"/>
      <c r="AV122" s="165">
        <v>0.27666666666666667</v>
      </c>
      <c r="AW122" s="165"/>
      <c r="AX122" s="160">
        <v>1527.777777777778</v>
      </c>
      <c r="AY122" s="176">
        <v>236.26373626373658</v>
      </c>
      <c r="AZ122" s="176">
        <v>653.8461538461539</v>
      </c>
      <c r="BA122" s="166"/>
      <c r="BB122" s="176">
        <v>123.62637362637373</v>
      </c>
      <c r="BC122" s="166"/>
      <c r="BD122" s="220"/>
      <c r="BE122" s="220"/>
      <c r="BF122" s="221"/>
      <c r="BG122" s="220"/>
      <c r="BH122" s="220"/>
      <c r="BI122" s="242"/>
      <c r="BJ122" s="220"/>
      <c r="BK122" s="220"/>
      <c r="BL122" s="220"/>
      <c r="BM122" s="220"/>
      <c r="BN122" s="243"/>
      <c r="BO122" s="243"/>
      <c r="BP122" s="243"/>
      <c r="BQ122" s="243"/>
      <c r="BR122" s="243"/>
      <c r="BS122" s="243"/>
      <c r="BT122" s="243"/>
      <c r="BU122" s="243"/>
      <c r="BV122" s="243"/>
      <c r="BW122" s="243"/>
      <c r="BX122" s="243"/>
      <c r="BY122" s="243"/>
      <c r="BZ122" s="243"/>
      <c r="CA122" s="243"/>
      <c r="CB122" s="243"/>
      <c r="CC122" s="203"/>
      <c r="CD122" s="203"/>
      <c r="CE122" s="203"/>
      <c r="CF122" s="152" t="s">
        <v>305</v>
      </c>
    </row>
    <row r="123" spans="2:84" ht="13.5">
      <c r="B123" s="42" t="s">
        <v>306</v>
      </c>
      <c r="C123" s="42"/>
      <c r="D123" s="100">
        <v>41110</v>
      </c>
      <c r="E123" s="293" t="s">
        <v>426</v>
      </c>
      <c r="F123" s="118" t="s">
        <v>426</v>
      </c>
      <c r="G123" s="71" t="s">
        <v>427</v>
      </c>
      <c r="H123" s="13" t="s">
        <v>134</v>
      </c>
      <c r="I123" s="266"/>
      <c r="J123" s="266"/>
      <c r="K123" s="54">
        <v>68.73263</v>
      </c>
      <c r="L123" s="54">
        <v>161.44952</v>
      </c>
      <c r="M123" s="55"/>
      <c r="N123" s="55">
        <v>1.1</v>
      </c>
      <c r="O123" s="55">
        <v>3.5</v>
      </c>
      <c r="P123" s="55">
        <v>15.6</v>
      </c>
      <c r="Q123" s="56">
        <v>101.6</v>
      </c>
      <c r="R123" s="55">
        <v>10.1</v>
      </c>
      <c r="S123" s="56">
        <v>73</v>
      </c>
      <c r="T123" s="55">
        <v>7.37</v>
      </c>
      <c r="U123" s="55">
        <v>761.4</v>
      </c>
      <c r="V123" s="29">
        <v>4.01</v>
      </c>
      <c r="W123" s="29">
        <v>3.28</v>
      </c>
      <c r="X123" s="39">
        <v>7.536666666666666</v>
      </c>
      <c r="Y123" s="29"/>
      <c r="Z123" s="29"/>
      <c r="AA123" s="39"/>
      <c r="AB123" s="39"/>
      <c r="AC123" s="39"/>
      <c r="AD123" s="29"/>
      <c r="AE123" s="31">
        <v>4.181</v>
      </c>
      <c r="AF123" s="119">
        <v>3.9225065773738335</v>
      </c>
      <c r="AG123" s="269">
        <v>0.2308</v>
      </c>
      <c r="AH123" s="274"/>
      <c r="AI123" s="21"/>
      <c r="AJ123" s="21">
        <v>7.5999</v>
      </c>
      <c r="AK123" s="29">
        <v>2.7636</v>
      </c>
      <c r="AL123" s="29">
        <v>2.303</v>
      </c>
      <c r="AM123" s="29">
        <v>1.3818</v>
      </c>
      <c r="AN123" s="29">
        <v>16.4</v>
      </c>
      <c r="AO123" s="120">
        <v>-0.0195551444338952</v>
      </c>
      <c r="AP123" s="120">
        <v>-0.0181416476037371</v>
      </c>
      <c r="AQ123" s="120">
        <v>-0.0192827157802081</v>
      </c>
      <c r="AR123" s="121">
        <v>1.01412812680498</v>
      </c>
      <c r="AS123" s="112">
        <v>1.4341831260139</v>
      </c>
      <c r="AT123" s="122"/>
      <c r="AU123" s="122"/>
      <c r="AV123" s="68">
        <v>0.24666666666666673</v>
      </c>
      <c r="AW123" s="68"/>
      <c r="AX123" s="33">
        <v>1875.0000000000007</v>
      </c>
      <c r="AY123" s="39">
        <v>263.73626373626405</v>
      </c>
      <c r="AZ123" s="39">
        <v>560.4395604395604</v>
      </c>
      <c r="BA123" s="29"/>
      <c r="BB123" s="39">
        <v>145.60439560439596</v>
      </c>
      <c r="BC123" s="29"/>
      <c r="BD123" s="228"/>
      <c r="BE123" s="228"/>
      <c r="BF123" s="229"/>
      <c r="BG123" s="228"/>
      <c r="BH123" s="228"/>
      <c r="BI123" s="244"/>
      <c r="BJ123" s="228"/>
      <c r="BK123" s="228"/>
      <c r="BL123" s="228"/>
      <c r="BM123" s="228"/>
      <c r="BN123" s="245"/>
      <c r="BO123" s="245"/>
      <c r="BP123" s="245"/>
      <c r="BQ123" s="245"/>
      <c r="BR123" s="245"/>
      <c r="BS123" s="245"/>
      <c r="BT123" s="245"/>
      <c r="BU123" s="245"/>
      <c r="BV123" s="245"/>
      <c r="BW123" s="245"/>
      <c r="BX123" s="245"/>
      <c r="BY123" s="245"/>
      <c r="BZ123" s="245"/>
      <c r="CA123" s="245"/>
      <c r="CB123" s="245"/>
      <c r="CC123" s="204"/>
      <c r="CD123" s="204"/>
      <c r="CE123" s="204"/>
      <c r="CF123" s="42" t="s">
        <v>306</v>
      </c>
    </row>
    <row r="124" spans="2:84" ht="13.5">
      <c r="B124" s="42" t="s">
        <v>307</v>
      </c>
      <c r="C124" s="42"/>
      <c r="D124" s="100">
        <v>41111</v>
      </c>
      <c r="E124" s="293" t="s">
        <v>428</v>
      </c>
      <c r="F124" s="118" t="s">
        <v>428</v>
      </c>
      <c r="G124" s="71" t="s">
        <v>121</v>
      </c>
      <c r="H124" s="13" t="s">
        <v>132</v>
      </c>
      <c r="I124" s="266">
        <v>2</v>
      </c>
      <c r="J124" s="266">
        <v>2</v>
      </c>
      <c r="K124" s="54">
        <v>68.6794</v>
      </c>
      <c r="L124" s="54">
        <v>161.42586</v>
      </c>
      <c r="M124" s="55"/>
      <c r="N124" s="55">
        <v>0.7</v>
      </c>
      <c r="O124" s="55">
        <v>2.3</v>
      </c>
      <c r="P124" s="55">
        <v>15</v>
      </c>
      <c r="Q124" s="56">
        <v>97</v>
      </c>
      <c r="R124" s="55">
        <v>9.78</v>
      </c>
      <c r="S124" s="56">
        <v>65.3</v>
      </c>
      <c r="T124" s="55">
        <v>7.19</v>
      </c>
      <c r="U124" s="55">
        <v>758.4</v>
      </c>
      <c r="V124" s="29">
        <v>3.38</v>
      </c>
      <c r="W124" s="29">
        <v>0.94</v>
      </c>
      <c r="X124" s="39">
        <v>15.933333333333332</v>
      </c>
      <c r="Y124" s="29"/>
      <c r="Z124" s="29"/>
      <c r="AA124" s="39"/>
      <c r="AB124" s="39"/>
      <c r="AC124" s="39"/>
      <c r="AD124" s="29"/>
      <c r="AE124" s="31">
        <v>2.804</v>
      </c>
      <c r="AF124" s="119">
        <v>3.9942938659058487</v>
      </c>
      <c r="AG124" s="269">
        <v>0.1748</v>
      </c>
      <c r="AH124" s="274"/>
      <c r="AI124" s="21"/>
      <c r="AJ124" s="21">
        <v>5.9878</v>
      </c>
      <c r="AK124" s="29">
        <v>2.7636</v>
      </c>
      <c r="AL124" s="29">
        <v>2.303</v>
      </c>
      <c r="AM124" s="29">
        <v>1.6121</v>
      </c>
      <c r="AN124" s="29">
        <v>11.2</v>
      </c>
      <c r="AO124" s="120">
        <v>-0.0162134825826683</v>
      </c>
      <c r="AP124" s="120">
        <v>-0.0163099915362701</v>
      </c>
      <c r="AQ124" s="120">
        <v>-0.0161926478788909</v>
      </c>
      <c r="AR124" s="121">
        <v>1.00128667676425</v>
      </c>
      <c r="AS124" s="112"/>
      <c r="AT124" s="122"/>
      <c r="AU124" s="122"/>
      <c r="AV124" s="68">
        <v>0.07304347826086986</v>
      </c>
      <c r="AW124" s="68"/>
      <c r="AX124" s="33">
        <v>1319.4444444444437</v>
      </c>
      <c r="AY124" s="39">
        <v>258.2417582417584</v>
      </c>
      <c r="AZ124" s="39">
        <v>486.26373626373606</v>
      </c>
      <c r="BA124" s="29"/>
      <c r="BB124" s="39">
        <v>145.6043956043956</v>
      </c>
      <c r="BC124" s="29"/>
      <c r="BD124" s="228"/>
      <c r="BE124" s="228"/>
      <c r="BF124" s="229"/>
      <c r="BG124" s="228"/>
      <c r="BH124" s="228"/>
      <c r="BI124" s="244"/>
      <c r="BJ124" s="228"/>
      <c r="BK124" s="228"/>
      <c r="BL124" s="228"/>
      <c r="BM124" s="228"/>
      <c r="BN124" s="245"/>
      <c r="BO124" s="245"/>
      <c r="BP124" s="245"/>
      <c r="BQ124" s="245"/>
      <c r="BR124" s="245"/>
      <c r="BS124" s="245"/>
      <c r="BT124" s="245"/>
      <c r="BU124" s="245"/>
      <c r="BV124" s="245"/>
      <c r="BW124" s="245"/>
      <c r="BX124" s="245"/>
      <c r="BY124" s="245"/>
      <c r="BZ124" s="245"/>
      <c r="CA124" s="245"/>
      <c r="CB124" s="245"/>
      <c r="CC124" s="204"/>
      <c r="CD124" s="204"/>
      <c r="CE124" s="204"/>
      <c r="CF124" s="42" t="s">
        <v>307</v>
      </c>
    </row>
    <row r="125" spans="2:84" ht="13.5">
      <c r="B125" s="42" t="s">
        <v>308</v>
      </c>
      <c r="C125" s="42"/>
      <c r="D125" s="100">
        <v>41111</v>
      </c>
      <c r="E125" s="293" t="s">
        <v>429</v>
      </c>
      <c r="F125" s="118" t="s">
        <v>429</v>
      </c>
      <c r="G125" s="71" t="s">
        <v>367</v>
      </c>
      <c r="H125" s="13" t="s">
        <v>132</v>
      </c>
      <c r="I125" s="266">
        <v>1</v>
      </c>
      <c r="J125" s="266">
        <v>1</v>
      </c>
      <c r="K125" s="54">
        <v>68.72879</v>
      </c>
      <c r="L125" s="54">
        <v>161.27194</v>
      </c>
      <c r="M125" s="55"/>
      <c r="N125" s="55">
        <v>1.9</v>
      </c>
      <c r="O125" s="55">
        <v>12</v>
      </c>
      <c r="P125" s="55">
        <v>15.3</v>
      </c>
      <c r="Q125" s="56">
        <v>98.1</v>
      </c>
      <c r="R125" s="55">
        <v>9.82</v>
      </c>
      <c r="S125" s="56">
        <v>100.2</v>
      </c>
      <c r="T125" s="55">
        <v>7.61</v>
      </c>
      <c r="U125" s="55">
        <v>757.9</v>
      </c>
      <c r="V125" s="29">
        <v>2.6</v>
      </c>
      <c r="W125" s="29">
        <v>1.18</v>
      </c>
      <c r="X125" s="39">
        <v>5.163333333333333</v>
      </c>
      <c r="Y125" s="29"/>
      <c r="Z125" s="29"/>
      <c r="AA125" s="39"/>
      <c r="AB125" s="39"/>
      <c r="AC125" s="39"/>
      <c r="AD125" s="29"/>
      <c r="AE125" s="31">
        <v>3.095</v>
      </c>
      <c r="AF125" s="119">
        <v>3.8449111470113086</v>
      </c>
      <c r="AG125" s="269">
        <v>0.1635</v>
      </c>
      <c r="AH125" s="274"/>
      <c r="AI125" s="21"/>
      <c r="AJ125" s="21">
        <v>6.2181</v>
      </c>
      <c r="AK125" s="29">
        <v>2.7636</v>
      </c>
      <c r="AL125" s="29">
        <v>2.303</v>
      </c>
      <c r="AM125" s="29">
        <v>1.6121</v>
      </c>
      <c r="AN125" s="29">
        <v>11.9</v>
      </c>
      <c r="AO125" s="120">
        <v>-0.01613468380917</v>
      </c>
      <c r="AP125" s="120">
        <v>-0.0168024459636912</v>
      </c>
      <c r="AQ125" s="120">
        <v>-0.016601948883446</v>
      </c>
      <c r="AR125" s="121">
        <v>0.97185480586909</v>
      </c>
      <c r="AS125" s="112"/>
      <c r="AT125" s="122"/>
      <c r="AU125" s="122"/>
      <c r="AV125" s="68">
        <v>0.12521739130434703</v>
      </c>
      <c r="AW125" s="68"/>
      <c r="AX125" s="33">
        <v>1875.0000000000007</v>
      </c>
      <c r="AY125" s="39">
        <v>206.04395604395623</v>
      </c>
      <c r="AZ125" s="39">
        <v>288.4615384615387</v>
      </c>
      <c r="BA125" s="29"/>
      <c r="BB125" s="39">
        <v>90.6593406593406</v>
      </c>
      <c r="BC125" s="29"/>
      <c r="BD125" s="228"/>
      <c r="BE125" s="228"/>
      <c r="BF125" s="229"/>
      <c r="BG125" s="228"/>
      <c r="BH125" s="228"/>
      <c r="BI125" s="244"/>
      <c r="BJ125" s="228"/>
      <c r="BK125" s="228"/>
      <c r="BL125" s="228"/>
      <c r="BM125" s="228"/>
      <c r="BN125" s="245"/>
      <c r="BO125" s="245"/>
      <c r="BP125" s="245"/>
      <c r="BQ125" s="245"/>
      <c r="BR125" s="245"/>
      <c r="BS125" s="245"/>
      <c r="BT125" s="245"/>
      <c r="BU125" s="245"/>
      <c r="BV125" s="245"/>
      <c r="BW125" s="245"/>
      <c r="BX125" s="245"/>
      <c r="BY125" s="245"/>
      <c r="BZ125" s="245"/>
      <c r="CA125" s="245"/>
      <c r="CB125" s="245"/>
      <c r="CC125" s="204"/>
      <c r="CD125" s="204"/>
      <c r="CE125" s="204"/>
      <c r="CF125" s="42" t="s">
        <v>308</v>
      </c>
    </row>
    <row r="126" spans="2:84" ht="15" thickBot="1">
      <c r="B126" s="94" t="s">
        <v>309</v>
      </c>
      <c r="C126" s="94"/>
      <c r="D126" s="188">
        <v>41111</v>
      </c>
      <c r="E126" s="294" t="s">
        <v>430</v>
      </c>
      <c r="F126" s="190" t="s">
        <v>430</v>
      </c>
      <c r="G126" s="191" t="s">
        <v>129</v>
      </c>
      <c r="H126" s="97" t="s">
        <v>132</v>
      </c>
      <c r="I126" s="267">
        <v>2</v>
      </c>
      <c r="J126" s="267">
        <v>2</v>
      </c>
      <c r="K126" s="98">
        <v>68.73252</v>
      </c>
      <c r="L126" s="98">
        <v>161.45963</v>
      </c>
      <c r="M126" s="58"/>
      <c r="N126" s="58">
        <v>1.3</v>
      </c>
      <c r="O126" s="58">
        <v>4.2</v>
      </c>
      <c r="P126" s="58">
        <v>14.9</v>
      </c>
      <c r="Q126" s="59">
        <v>102.4</v>
      </c>
      <c r="R126" s="58">
        <v>10.25</v>
      </c>
      <c r="S126" s="59">
        <v>83.1</v>
      </c>
      <c r="T126" s="58">
        <v>7.48</v>
      </c>
      <c r="U126" s="58">
        <v>757.7</v>
      </c>
      <c r="V126" s="105">
        <v>3.62</v>
      </c>
      <c r="W126" s="105">
        <v>0.78</v>
      </c>
      <c r="X126" s="99">
        <v>7.553333333333334</v>
      </c>
      <c r="Y126" s="105"/>
      <c r="Z126" s="105"/>
      <c r="AA126" s="99"/>
      <c r="AB126" s="99"/>
      <c r="AC126" s="99"/>
      <c r="AD126" s="105"/>
      <c r="AE126" s="151">
        <v>3.184</v>
      </c>
      <c r="AF126" s="192">
        <v>3.8944723618090453</v>
      </c>
      <c r="AG126" s="270">
        <v>0.1573</v>
      </c>
      <c r="AH126" s="275"/>
      <c r="AI126" s="60"/>
      <c r="AJ126" s="60">
        <v>6.6787</v>
      </c>
      <c r="AK126" s="105">
        <v>2.9939</v>
      </c>
      <c r="AL126" s="105">
        <v>2.5333</v>
      </c>
      <c r="AM126" s="105">
        <v>1.6121</v>
      </c>
      <c r="AN126" s="105">
        <v>12.4</v>
      </c>
      <c r="AO126" s="193">
        <v>-0.0162423693200611</v>
      </c>
      <c r="AP126" s="193">
        <v>-0.0165220658714015</v>
      </c>
      <c r="AQ126" s="193">
        <v>-0.0162368098070021</v>
      </c>
      <c r="AR126" s="194">
        <v>1.00034240180953</v>
      </c>
      <c r="AS126" s="148"/>
      <c r="AT126" s="195"/>
      <c r="AU126" s="195"/>
      <c r="AV126" s="117">
        <v>0.2747826086956519</v>
      </c>
      <c r="AW126" s="117"/>
      <c r="AX126" s="61">
        <v>2083.333333333335</v>
      </c>
      <c r="AY126" s="99">
        <v>255.49450549450557</v>
      </c>
      <c r="AZ126" s="99">
        <v>392.8571428571427</v>
      </c>
      <c r="BA126" s="105"/>
      <c r="BB126" s="99">
        <v>115.38461538461564</v>
      </c>
      <c r="BC126" s="105"/>
      <c r="BD126" s="233"/>
      <c r="BE126" s="233"/>
      <c r="BF126" s="234"/>
      <c r="BG126" s="233"/>
      <c r="BH126" s="233"/>
      <c r="BI126" s="246"/>
      <c r="BJ126" s="233"/>
      <c r="BK126" s="233"/>
      <c r="BL126" s="233"/>
      <c r="BM126" s="233"/>
      <c r="BN126" s="247"/>
      <c r="BO126" s="247"/>
      <c r="BP126" s="247"/>
      <c r="BQ126" s="247"/>
      <c r="BR126" s="247"/>
      <c r="BS126" s="247"/>
      <c r="BT126" s="247"/>
      <c r="BU126" s="247"/>
      <c r="BV126" s="247"/>
      <c r="BW126" s="247"/>
      <c r="BX126" s="247"/>
      <c r="BY126" s="247"/>
      <c r="BZ126" s="247"/>
      <c r="CA126" s="247"/>
      <c r="CB126" s="247"/>
      <c r="CC126" s="205"/>
      <c r="CD126" s="205"/>
      <c r="CE126" s="205"/>
      <c r="CF126" s="94" t="s">
        <v>309</v>
      </c>
    </row>
    <row r="127" spans="2:84" ht="13.5">
      <c r="B127" s="152" t="s">
        <v>310</v>
      </c>
      <c r="C127" s="152"/>
      <c r="D127" s="181">
        <v>41111</v>
      </c>
      <c r="E127" s="292" t="s">
        <v>431</v>
      </c>
      <c r="F127" s="182" t="s">
        <v>431</v>
      </c>
      <c r="G127" s="183" t="s">
        <v>411</v>
      </c>
      <c r="H127" s="154" t="s">
        <v>133</v>
      </c>
      <c r="I127" s="268">
        <v>3</v>
      </c>
      <c r="J127" s="268">
        <v>4</v>
      </c>
      <c r="K127" s="156">
        <v>68.74312</v>
      </c>
      <c r="L127" s="156">
        <v>161.41302</v>
      </c>
      <c r="M127" s="157">
        <v>21</v>
      </c>
      <c r="N127" s="157"/>
      <c r="O127" s="157"/>
      <c r="P127" s="157">
        <v>4.9</v>
      </c>
      <c r="Q127" s="158">
        <v>81.3</v>
      </c>
      <c r="R127" s="157">
        <v>10.26</v>
      </c>
      <c r="S127" s="158">
        <v>63.3</v>
      </c>
      <c r="T127" s="157">
        <v>6.82</v>
      </c>
      <c r="U127" s="157">
        <v>756.6</v>
      </c>
      <c r="V127" s="166">
        <v>0.38</v>
      </c>
      <c r="W127" s="166">
        <v>0.37</v>
      </c>
      <c r="X127" s="176">
        <v>1.3066666666666666</v>
      </c>
      <c r="Y127" s="166"/>
      <c r="Z127" s="166"/>
      <c r="AA127" s="176"/>
      <c r="AB127" s="176"/>
      <c r="AC127" s="176"/>
      <c r="AD127" s="166"/>
      <c r="AE127" s="172">
        <v>21.6</v>
      </c>
      <c r="AF127" s="184">
        <v>3.592592592592592</v>
      </c>
      <c r="AG127" s="271">
        <v>0.8592</v>
      </c>
      <c r="AH127" s="272"/>
      <c r="AI127" s="159"/>
      <c r="AJ127" s="159">
        <v>38.9207</v>
      </c>
      <c r="AK127" s="166">
        <v>14.0483</v>
      </c>
      <c r="AL127" s="166">
        <v>11.0544</v>
      </c>
      <c r="AM127" s="166">
        <v>6.6787</v>
      </c>
      <c r="AN127" s="166">
        <v>77.6</v>
      </c>
      <c r="AO127" s="185">
        <v>-0.0160718534886301</v>
      </c>
      <c r="AP127" s="185">
        <v>-0.0169146135311659</v>
      </c>
      <c r="AQ127" s="185">
        <v>-0.0204887363680149</v>
      </c>
      <c r="AR127" s="186">
        <v>0.784423851229788</v>
      </c>
      <c r="AS127" s="164"/>
      <c r="AT127" s="187"/>
      <c r="AU127" s="187"/>
      <c r="AV127" s="165">
        <v>0.15666666666666687</v>
      </c>
      <c r="AW127" s="165"/>
      <c r="AX127" s="160">
        <v>2013.8888888888837</v>
      </c>
      <c r="AY127" s="176">
        <v>909.3406593406595</v>
      </c>
      <c r="AZ127" s="176">
        <v>640.1098901098901</v>
      </c>
      <c r="BA127" s="166"/>
      <c r="BB127" s="176">
        <v>274.72527472527497</v>
      </c>
      <c r="BC127" s="166"/>
      <c r="BD127" s="220"/>
      <c r="BE127" s="220"/>
      <c r="BF127" s="221"/>
      <c r="BG127" s="220"/>
      <c r="BH127" s="220"/>
      <c r="BI127" s="242"/>
      <c r="BJ127" s="220"/>
      <c r="BK127" s="220"/>
      <c r="BL127" s="220"/>
      <c r="BM127" s="220"/>
      <c r="BN127" s="243"/>
      <c r="BO127" s="243"/>
      <c r="BP127" s="243"/>
      <c r="BQ127" s="243"/>
      <c r="BR127" s="243"/>
      <c r="BS127" s="243"/>
      <c r="BT127" s="243"/>
      <c r="BU127" s="243"/>
      <c r="BV127" s="243"/>
      <c r="BW127" s="243"/>
      <c r="BX127" s="243"/>
      <c r="BY127" s="243"/>
      <c r="BZ127" s="243"/>
      <c r="CA127" s="243"/>
      <c r="CB127" s="243"/>
      <c r="CC127" s="203"/>
      <c r="CD127" s="203"/>
      <c r="CE127" s="203"/>
      <c r="CF127" s="152" t="s">
        <v>310</v>
      </c>
    </row>
    <row r="128" spans="2:84" ht="13.5">
      <c r="B128" s="42" t="s">
        <v>311</v>
      </c>
      <c r="C128" s="42"/>
      <c r="D128" s="100">
        <v>41111</v>
      </c>
      <c r="E128" s="293" t="s">
        <v>432</v>
      </c>
      <c r="F128" s="118" t="s">
        <v>432</v>
      </c>
      <c r="G128" s="71" t="s">
        <v>388</v>
      </c>
      <c r="H128" s="13" t="s">
        <v>133</v>
      </c>
      <c r="I128" s="266">
        <v>3</v>
      </c>
      <c r="J128" s="266">
        <v>4</v>
      </c>
      <c r="K128" s="54">
        <v>68.76005</v>
      </c>
      <c r="L128" s="54">
        <v>161.45041</v>
      </c>
      <c r="M128" s="55">
        <v>20</v>
      </c>
      <c r="N128" s="55"/>
      <c r="O128" s="55"/>
      <c r="P128" s="55">
        <v>8.4</v>
      </c>
      <c r="Q128" s="56">
        <v>88.2</v>
      </c>
      <c r="R128" s="55">
        <v>10.13</v>
      </c>
      <c r="S128" s="56">
        <v>61.8</v>
      </c>
      <c r="T128" s="55">
        <v>6.81</v>
      </c>
      <c r="U128" s="55">
        <v>757.2</v>
      </c>
      <c r="V128" s="29">
        <v>0.44</v>
      </c>
      <c r="W128" s="29">
        <v>0.21</v>
      </c>
      <c r="X128" s="39">
        <v>1.5266666666666666</v>
      </c>
      <c r="Y128" s="29"/>
      <c r="Z128" s="29"/>
      <c r="AA128" s="39"/>
      <c r="AB128" s="39"/>
      <c r="AC128" s="39"/>
      <c r="AD128" s="29"/>
      <c r="AE128" s="31">
        <v>18.3</v>
      </c>
      <c r="AF128" s="119">
        <v>3.2558662809386067</v>
      </c>
      <c r="AG128" s="269">
        <v>0.6717</v>
      </c>
      <c r="AH128" s="274"/>
      <c r="AI128" s="21"/>
      <c r="AJ128" s="21">
        <v>29.4377588235294</v>
      </c>
      <c r="AK128" s="29">
        <v>10.5531588235294</v>
      </c>
      <c r="AL128" s="29">
        <v>8.48045882352941</v>
      </c>
      <c r="AM128" s="29">
        <v>5.02595882352941</v>
      </c>
      <c r="AN128" s="29">
        <v>59.5823529411765</v>
      </c>
      <c r="AO128" s="120">
        <v>-0.0163353676980755</v>
      </c>
      <c r="AP128" s="120">
        <v>-0.0170592561504396</v>
      </c>
      <c r="AQ128" s="120">
        <v>-0.0205708474664374</v>
      </c>
      <c r="AR128" s="121">
        <v>0.794102806154566</v>
      </c>
      <c r="AS128" s="112"/>
      <c r="AT128" s="122"/>
      <c r="AU128" s="122"/>
      <c r="AV128" s="68">
        <v>0.15333333333333363</v>
      </c>
      <c r="AW128" s="68"/>
      <c r="AX128" s="33">
        <v>1805.5555555555588</v>
      </c>
      <c r="AY128" s="39">
        <v>310.4395604395606</v>
      </c>
      <c r="AZ128" s="39">
        <v>148.3516483516484</v>
      </c>
      <c r="BA128" s="29"/>
      <c r="BB128" s="39">
        <v>219.7802197802196</v>
      </c>
      <c r="BC128" s="29"/>
      <c r="BD128" s="228"/>
      <c r="BE128" s="228"/>
      <c r="BF128" s="229"/>
      <c r="BG128" s="228"/>
      <c r="BH128" s="228"/>
      <c r="BI128" s="244"/>
      <c r="BJ128" s="228"/>
      <c r="BK128" s="228"/>
      <c r="BL128" s="228"/>
      <c r="BM128" s="228"/>
      <c r="BN128" s="245"/>
      <c r="BO128" s="245"/>
      <c r="BP128" s="245"/>
      <c r="BQ128" s="245"/>
      <c r="BR128" s="245"/>
      <c r="BS128" s="245"/>
      <c r="BT128" s="245"/>
      <c r="BU128" s="245"/>
      <c r="BV128" s="245"/>
      <c r="BW128" s="245"/>
      <c r="BX128" s="245"/>
      <c r="BY128" s="245"/>
      <c r="BZ128" s="245"/>
      <c r="CA128" s="245"/>
      <c r="CB128" s="245"/>
      <c r="CC128" s="204"/>
      <c r="CD128" s="204"/>
      <c r="CE128" s="204"/>
      <c r="CF128" s="42" t="s">
        <v>311</v>
      </c>
    </row>
  </sheetData>
  <sheetProtection/>
  <printOptions/>
  <pageMargins left="0.35" right="0.2" top="0.3" bottom="0.25" header="0.3" footer="0.3"/>
  <pageSetup fitToWidth="4" fitToHeight="1" horizontalDpi="600" verticalDpi="600" orientation="landscape" paperSize="3" scale="8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7:CY608"/>
  <sheetViews>
    <sheetView workbookViewId="0" topLeftCell="A1">
      <selection activeCell="G17" sqref="G17"/>
    </sheetView>
  </sheetViews>
  <sheetFormatPr defaultColWidth="11.421875" defaultRowHeight="15"/>
  <cols>
    <col min="1" max="2" width="10.8515625" style="278" customWidth="1"/>
    <col min="3" max="3" width="10.8515625" style="280" customWidth="1"/>
    <col min="4" max="16384" width="10.8515625" style="278" customWidth="1"/>
  </cols>
  <sheetData>
    <row r="7" spans="3:103" s="280" customFormat="1" ht="13.5">
      <c r="C7" s="280" t="s">
        <v>390</v>
      </c>
      <c r="D7" s="280" t="s">
        <v>145</v>
      </c>
      <c r="E7" s="280" t="s">
        <v>146</v>
      </c>
      <c r="F7" s="280" t="s">
        <v>147</v>
      </c>
      <c r="G7" s="280" t="s">
        <v>148</v>
      </c>
      <c r="H7" s="280" t="s">
        <v>149</v>
      </c>
      <c r="I7" s="280" t="s">
        <v>150</v>
      </c>
      <c r="J7" s="280" t="s">
        <v>151</v>
      </c>
      <c r="K7" s="280" t="s">
        <v>152</v>
      </c>
      <c r="L7" s="280" t="s">
        <v>153</v>
      </c>
      <c r="M7" s="280" t="s">
        <v>154</v>
      </c>
      <c r="N7" s="280" t="s">
        <v>155</v>
      </c>
      <c r="O7" s="280" t="s">
        <v>156</v>
      </c>
      <c r="P7" s="280" t="s">
        <v>157</v>
      </c>
      <c r="Q7" s="280" t="s">
        <v>158</v>
      </c>
      <c r="R7" s="280" t="s">
        <v>159</v>
      </c>
      <c r="S7" s="280" t="s">
        <v>160</v>
      </c>
      <c r="T7" s="280" t="s">
        <v>161</v>
      </c>
      <c r="U7" s="280" t="s">
        <v>162</v>
      </c>
      <c r="V7" s="280" t="s">
        <v>163</v>
      </c>
      <c r="W7" s="280" t="s">
        <v>164</v>
      </c>
      <c r="X7" s="280" t="s">
        <v>165</v>
      </c>
      <c r="Y7" s="280" t="s">
        <v>166</v>
      </c>
      <c r="Z7" s="280" t="s">
        <v>167</v>
      </c>
      <c r="AA7" s="280" t="s">
        <v>168</v>
      </c>
      <c r="AB7" s="280" t="s">
        <v>169</v>
      </c>
      <c r="AC7" s="280" t="s">
        <v>170</v>
      </c>
      <c r="AD7" s="280" t="s">
        <v>171</v>
      </c>
      <c r="AE7" s="280" t="s">
        <v>172</v>
      </c>
      <c r="AF7" s="280" t="s">
        <v>173</v>
      </c>
      <c r="AG7" s="280" t="s">
        <v>174</v>
      </c>
      <c r="AH7" s="280" t="s">
        <v>175</v>
      </c>
      <c r="AI7" s="280" t="s">
        <v>176</v>
      </c>
      <c r="AJ7" s="280" t="s">
        <v>177</v>
      </c>
      <c r="AK7" s="280" t="s">
        <v>178</v>
      </c>
      <c r="AL7" s="280" t="s">
        <v>179</v>
      </c>
      <c r="AM7" s="280" t="s">
        <v>180</v>
      </c>
      <c r="AN7" s="280" t="s">
        <v>181</v>
      </c>
      <c r="AO7" s="280" t="s">
        <v>182</v>
      </c>
      <c r="AP7" s="280" t="s">
        <v>183</v>
      </c>
      <c r="AQ7" s="280" t="s">
        <v>184</v>
      </c>
      <c r="AR7" s="280" t="s">
        <v>185</v>
      </c>
      <c r="AS7" s="280" t="s">
        <v>186</v>
      </c>
      <c r="AT7" s="280" t="s">
        <v>187</v>
      </c>
      <c r="AU7" s="280" t="s">
        <v>188</v>
      </c>
      <c r="AV7" s="280" t="s">
        <v>189</v>
      </c>
      <c r="AW7" s="280" t="s">
        <v>190</v>
      </c>
      <c r="AX7" s="280" t="s">
        <v>191</v>
      </c>
      <c r="AY7" s="280" t="s">
        <v>192</v>
      </c>
      <c r="AZ7" s="280" t="s">
        <v>193</v>
      </c>
      <c r="BA7" s="280" t="s">
        <v>194</v>
      </c>
      <c r="BB7" s="280" t="s">
        <v>195</v>
      </c>
      <c r="BC7" s="280" t="s">
        <v>196</v>
      </c>
      <c r="BD7" s="280" t="s">
        <v>197</v>
      </c>
      <c r="BE7" s="280" t="s">
        <v>198</v>
      </c>
      <c r="BF7" s="280" t="s">
        <v>199</v>
      </c>
      <c r="BG7" s="280" t="s">
        <v>235</v>
      </c>
      <c r="BH7" s="280" t="s">
        <v>246</v>
      </c>
      <c r="BI7" s="280" t="s">
        <v>247</v>
      </c>
      <c r="BJ7" s="280" t="s">
        <v>248</v>
      </c>
      <c r="BK7" s="280" t="s">
        <v>249</v>
      </c>
      <c r="BL7" s="280" t="s">
        <v>250</v>
      </c>
      <c r="BM7" s="280" t="s">
        <v>251</v>
      </c>
      <c r="BN7" s="280" t="s">
        <v>252</v>
      </c>
      <c r="BO7" s="280" t="s">
        <v>253</v>
      </c>
      <c r="BP7" s="280" t="s">
        <v>254</v>
      </c>
      <c r="BQ7" s="280" t="s">
        <v>255</v>
      </c>
      <c r="BR7" s="280" t="s">
        <v>256</v>
      </c>
      <c r="BS7" s="280" t="s">
        <v>257</v>
      </c>
      <c r="BT7" s="280" t="s">
        <v>258</v>
      </c>
      <c r="BU7" s="280" t="s">
        <v>259</v>
      </c>
      <c r="BV7" s="280" t="s">
        <v>260</v>
      </c>
      <c r="BW7" s="280" t="s">
        <v>261</v>
      </c>
      <c r="BX7" s="280" t="s">
        <v>262</v>
      </c>
      <c r="BY7" s="280" t="s">
        <v>263</v>
      </c>
      <c r="BZ7" s="280" t="s">
        <v>264</v>
      </c>
      <c r="CA7" s="280" t="s">
        <v>265</v>
      </c>
      <c r="CB7" s="280" t="s">
        <v>266</v>
      </c>
      <c r="CC7" s="280" t="s">
        <v>267</v>
      </c>
      <c r="CD7" s="280" t="s">
        <v>268</v>
      </c>
      <c r="CE7" s="280" t="s">
        <v>269</v>
      </c>
      <c r="CF7" s="280" t="s">
        <v>270</v>
      </c>
      <c r="CG7" s="280" t="s">
        <v>271</v>
      </c>
      <c r="CH7" s="280" t="s">
        <v>272</v>
      </c>
      <c r="CI7" s="280" t="s">
        <v>273</v>
      </c>
      <c r="CJ7" s="280" t="s">
        <v>274</v>
      </c>
      <c r="CK7" s="280" t="s">
        <v>275</v>
      </c>
      <c r="CL7" s="280" t="s">
        <v>276</v>
      </c>
      <c r="CM7" s="280" t="s">
        <v>277</v>
      </c>
      <c r="CN7" s="280" t="s">
        <v>278</v>
      </c>
      <c r="CO7" s="280" t="s">
        <v>279</v>
      </c>
      <c r="CP7" s="280" t="s">
        <v>280</v>
      </c>
      <c r="CQ7" s="280" t="s">
        <v>281</v>
      </c>
      <c r="CR7" s="280" t="s">
        <v>282</v>
      </c>
      <c r="CS7" s="280" t="s">
        <v>283</v>
      </c>
      <c r="CT7" s="280" t="s">
        <v>284</v>
      </c>
      <c r="CU7" s="280" t="s">
        <v>285</v>
      </c>
      <c r="CV7" s="280" t="s">
        <v>286</v>
      </c>
      <c r="CW7" s="280" t="s">
        <v>287</v>
      </c>
      <c r="CX7" s="280" t="s">
        <v>288</v>
      </c>
      <c r="CY7" s="280" t="s">
        <v>289</v>
      </c>
    </row>
    <row r="8" ht="13.5">
      <c r="C8" s="280">
        <v>200</v>
      </c>
    </row>
    <row r="9" ht="13.5">
      <c r="C9" s="280">
        <f>C8+1</f>
        <v>201</v>
      </c>
    </row>
    <row r="10" ht="13.5">
      <c r="C10" s="280">
        <f aca="true" t="shared" si="0" ref="C10:C73">C9+1</f>
        <v>202</v>
      </c>
    </row>
    <row r="11" ht="13.5">
      <c r="C11" s="280">
        <f t="shared" si="0"/>
        <v>203</v>
      </c>
    </row>
    <row r="12" ht="13.5">
      <c r="C12" s="280">
        <f t="shared" si="0"/>
        <v>204</v>
      </c>
    </row>
    <row r="13" ht="13.5">
      <c r="C13" s="280">
        <f t="shared" si="0"/>
        <v>205</v>
      </c>
    </row>
    <row r="14" ht="13.5">
      <c r="C14" s="280">
        <f t="shared" si="0"/>
        <v>206</v>
      </c>
    </row>
    <row r="15" ht="13.5">
      <c r="C15" s="280">
        <f t="shared" si="0"/>
        <v>207</v>
      </c>
    </row>
    <row r="16" ht="13.5">
      <c r="C16" s="280">
        <f t="shared" si="0"/>
        <v>208</v>
      </c>
    </row>
    <row r="17" ht="13.5">
      <c r="C17" s="280">
        <f t="shared" si="0"/>
        <v>209</v>
      </c>
    </row>
    <row r="18" ht="13.5">
      <c r="C18" s="280">
        <f t="shared" si="0"/>
        <v>210</v>
      </c>
    </row>
    <row r="19" ht="13.5">
      <c r="C19" s="280">
        <f t="shared" si="0"/>
        <v>211</v>
      </c>
    </row>
    <row r="20" ht="13.5">
      <c r="C20" s="280">
        <f t="shared" si="0"/>
        <v>212</v>
      </c>
    </row>
    <row r="21" ht="13.5">
      <c r="C21" s="280">
        <f t="shared" si="0"/>
        <v>213</v>
      </c>
    </row>
    <row r="22" ht="13.5">
      <c r="C22" s="280">
        <f t="shared" si="0"/>
        <v>214</v>
      </c>
    </row>
    <row r="23" ht="13.5">
      <c r="C23" s="280">
        <f t="shared" si="0"/>
        <v>215</v>
      </c>
    </row>
    <row r="24" ht="13.5">
      <c r="C24" s="280">
        <f t="shared" si="0"/>
        <v>216</v>
      </c>
    </row>
    <row r="25" ht="13.5">
      <c r="C25" s="280">
        <f t="shared" si="0"/>
        <v>217</v>
      </c>
    </row>
    <row r="26" ht="13.5">
      <c r="C26" s="280">
        <f t="shared" si="0"/>
        <v>218</v>
      </c>
    </row>
    <row r="27" ht="13.5">
      <c r="C27" s="280">
        <f t="shared" si="0"/>
        <v>219</v>
      </c>
    </row>
    <row r="28" ht="13.5">
      <c r="C28" s="280">
        <f t="shared" si="0"/>
        <v>220</v>
      </c>
    </row>
    <row r="29" ht="13.5">
      <c r="C29" s="280">
        <f t="shared" si="0"/>
        <v>221</v>
      </c>
    </row>
    <row r="30" ht="13.5">
      <c r="C30" s="280">
        <f t="shared" si="0"/>
        <v>222</v>
      </c>
    </row>
    <row r="31" ht="13.5">
      <c r="C31" s="280">
        <f t="shared" si="0"/>
        <v>223</v>
      </c>
    </row>
    <row r="32" ht="13.5">
      <c r="C32" s="280">
        <f t="shared" si="0"/>
        <v>224</v>
      </c>
    </row>
    <row r="33" ht="13.5">
      <c r="C33" s="280">
        <f t="shared" si="0"/>
        <v>225</v>
      </c>
    </row>
    <row r="34" ht="13.5">
      <c r="C34" s="280">
        <f t="shared" si="0"/>
        <v>226</v>
      </c>
    </row>
    <row r="35" ht="13.5">
      <c r="C35" s="280">
        <f t="shared" si="0"/>
        <v>227</v>
      </c>
    </row>
    <row r="36" ht="13.5">
      <c r="C36" s="280">
        <f t="shared" si="0"/>
        <v>228</v>
      </c>
    </row>
    <row r="37" ht="13.5">
      <c r="C37" s="280">
        <f t="shared" si="0"/>
        <v>229</v>
      </c>
    </row>
    <row r="38" ht="13.5">
      <c r="C38" s="280">
        <f t="shared" si="0"/>
        <v>230</v>
      </c>
    </row>
    <row r="39" ht="13.5">
      <c r="C39" s="280">
        <f t="shared" si="0"/>
        <v>231</v>
      </c>
    </row>
    <row r="40" ht="13.5">
      <c r="C40" s="280">
        <f t="shared" si="0"/>
        <v>232</v>
      </c>
    </row>
    <row r="41" ht="13.5">
      <c r="C41" s="280">
        <f t="shared" si="0"/>
        <v>233</v>
      </c>
    </row>
    <row r="42" ht="13.5">
      <c r="C42" s="280">
        <f t="shared" si="0"/>
        <v>234</v>
      </c>
    </row>
    <row r="43" ht="13.5">
      <c r="C43" s="280">
        <f t="shared" si="0"/>
        <v>235</v>
      </c>
    </row>
    <row r="44" ht="13.5">
      <c r="C44" s="280">
        <f t="shared" si="0"/>
        <v>236</v>
      </c>
    </row>
    <row r="45" ht="13.5">
      <c r="C45" s="280">
        <f t="shared" si="0"/>
        <v>237</v>
      </c>
    </row>
    <row r="46" ht="13.5">
      <c r="C46" s="280">
        <f t="shared" si="0"/>
        <v>238</v>
      </c>
    </row>
    <row r="47" ht="13.5">
      <c r="C47" s="280">
        <f t="shared" si="0"/>
        <v>239</v>
      </c>
    </row>
    <row r="48" ht="13.5">
      <c r="C48" s="280">
        <f t="shared" si="0"/>
        <v>240</v>
      </c>
    </row>
    <row r="49" ht="13.5">
      <c r="C49" s="280">
        <f t="shared" si="0"/>
        <v>241</v>
      </c>
    </row>
    <row r="50" ht="13.5">
      <c r="C50" s="280">
        <f t="shared" si="0"/>
        <v>242</v>
      </c>
    </row>
    <row r="51" ht="13.5">
      <c r="C51" s="280">
        <f t="shared" si="0"/>
        <v>243</v>
      </c>
    </row>
    <row r="52" ht="13.5">
      <c r="C52" s="280">
        <f t="shared" si="0"/>
        <v>244</v>
      </c>
    </row>
    <row r="53" ht="13.5">
      <c r="C53" s="280">
        <f t="shared" si="0"/>
        <v>245</v>
      </c>
    </row>
    <row r="54" ht="13.5">
      <c r="C54" s="280">
        <f t="shared" si="0"/>
        <v>246</v>
      </c>
    </row>
    <row r="55" ht="13.5">
      <c r="C55" s="280">
        <f t="shared" si="0"/>
        <v>247</v>
      </c>
    </row>
    <row r="56" ht="13.5">
      <c r="C56" s="280">
        <f t="shared" si="0"/>
        <v>248</v>
      </c>
    </row>
    <row r="57" ht="13.5">
      <c r="C57" s="280">
        <f t="shared" si="0"/>
        <v>249</v>
      </c>
    </row>
    <row r="58" ht="13.5">
      <c r="C58" s="280">
        <f t="shared" si="0"/>
        <v>250</v>
      </c>
    </row>
    <row r="59" ht="13.5">
      <c r="C59" s="280">
        <f t="shared" si="0"/>
        <v>251</v>
      </c>
    </row>
    <row r="60" ht="13.5">
      <c r="C60" s="280">
        <f t="shared" si="0"/>
        <v>252</v>
      </c>
    </row>
    <row r="61" ht="13.5">
      <c r="C61" s="280">
        <f t="shared" si="0"/>
        <v>253</v>
      </c>
    </row>
    <row r="62" ht="13.5">
      <c r="C62" s="280">
        <f t="shared" si="0"/>
        <v>254</v>
      </c>
    </row>
    <row r="63" ht="13.5">
      <c r="C63" s="280">
        <f t="shared" si="0"/>
        <v>255</v>
      </c>
    </row>
    <row r="64" ht="13.5">
      <c r="C64" s="280">
        <f t="shared" si="0"/>
        <v>256</v>
      </c>
    </row>
    <row r="65" ht="13.5">
      <c r="C65" s="280">
        <f t="shared" si="0"/>
        <v>257</v>
      </c>
    </row>
    <row r="66" ht="13.5">
      <c r="C66" s="280">
        <f t="shared" si="0"/>
        <v>258</v>
      </c>
    </row>
    <row r="67" ht="13.5">
      <c r="C67" s="280">
        <f t="shared" si="0"/>
        <v>259</v>
      </c>
    </row>
    <row r="68" ht="13.5">
      <c r="C68" s="280">
        <f t="shared" si="0"/>
        <v>260</v>
      </c>
    </row>
    <row r="69" ht="13.5">
      <c r="C69" s="280">
        <f t="shared" si="0"/>
        <v>261</v>
      </c>
    </row>
    <row r="70" ht="13.5">
      <c r="C70" s="280">
        <f t="shared" si="0"/>
        <v>262</v>
      </c>
    </row>
    <row r="71" ht="13.5">
      <c r="C71" s="280">
        <f t="shared" si="0"/>
        <v>263</v>
      </c>
    </row>
    <row r="72" ht="13.5">
      <c r="C72" s="280">
        <f t="shared" si="0"/>
        <v>264</v>
      </c>
    </row>
    <row r="73" ht="13.5">
      <c r="C73" s="280">
        <f t="shared" si="0"/>
        <v>265</v>
      </c>
    </row>
    <row r="74" ht="13.5">
      <c r="C74" s="280">
        <f aca="true" t="shared" si="1" ref="C74:C137">C73+1</f>
        <v>266</v>
      </c>
    </row>
    <row r="75" ht="13.5">
      <c r="C75" s="280">
        <f t="shared" si="1"/>
        <v>267</v>
      </c>
    </row>
    <row r="76" ht="13.5">
      <c r="C76" s="280">
        <f t="shared" si="1"/>
        <v>268</v>
      </c>
    </row>
    <row r="77" ht="13.5">
      <c r="C77" s="280">
        <f t="shared" si="1"/>
        <v>269</v>
      </c>
    </row>
    <row r="78" ht="13.5">
      <c r="C78" s="280">
        <f t="shared" si="1"/>
        <v>270</v>
      </c>
    </row>
    <row r="79" ht="13.5">
      <c r="C79" s="280">
        <f t="shared" si="1"/>
        <v>271</v>
      </c>
    </row>
    <row r="80" ht="13.5">
      <c r="C80" s="280">
        <f t="shared" si="1"/>
        <v>272</v>
      </c>
    </row>
    <row r="81" ht="13.5">
      <c r="C81" s="280">
        <f t="shared" si="1"/>
        <v>273</v>
      </c>
    </row>
    <row r="82" ht="13.5">
      <c r="C82" s="280">
        <f t="shared" si="1"/>
        <v>274</v>
      </c>
    </row>
    <row r="83" ht="13.5">
      <c r="C83" s="280">
        <f t="shared" si="1"/>
        <v>275</v>
      </c>
    </row>
    <row r="84" ht="13.5">
      <c r="C84" s="280">
        <f t="shared" si="1"/>
        <v>276</v>
      </c>
    </row>
    <row r="85" ht="13.5">
      <c r="C85" s="280">
        <f t="shared" si="1"/>
        <v>277</v>
      </c>
    </row>
    <row r="86" ht="13.5">
      <c r="C86" s="280">
        <f t="shared" si="1"/>
        <v>278</v>
      </c>
    </row>
    <row r="87" ht="13.5">
      <c r="C87" s="280">
        <f t="shared" si="1"/>
        <v>279</v>
      </c>
    </row>
    <row r="88" ht="13.5">
      <c r="C88" s="280">
        <f t="shared" si="1"/>
        <v>280</v>
      </c>
    </row>
    <row r="89" ht="13.5">
      <c r="C89" s="280">
        <f t="shared" si="1"/>
        <v>281</v>
      </c>
    </row>
    <row r="90" ht="13.5">
      <c r="C90" s="280">
        <f t="shared" si="1"/>
        <v>282</v>
      </c>
    </row>
    <row r="91" ht="13.5">
      <c r="C91" s="280">
        <f t="shared" si="1"/>
        <v>283</v>
      </c>
    </row>
    <row r="92" ht="13.5">
      <c r="C92" s="280">
        <f t="shared" si="1"/>
        <v>284</v>
      </c>
    </row>
    <row r="93" ht="13.5">
      <c r="C93" s="280">
        <f t="shared" si="1"/>
        <v>285</v>
      </c>
    </row>
    <row r="94" ht="13.5">
      <c r="C94" s="280">
        <f t="shared" si="1"/>
        <v>286</v>
      </c>
    </row>
    <row r="95" ht="13.5">
      <c r="C95" s="280">
        <f t="shared" si="1"/>
        <v>287</v>
      </c>
    </row>
    <row r="96" ht="13.5">
      <c r="C96" s="280">
        <f t="shared" si="1"/>
        <v>288</v>
      </c>
    </row>
    <row r="97" ht="13.5">
      <c r="C97" s="280">
        <f t="shared" si="1"/>
        <v>289</v>
      </c>
    </row>
    <row r="98" ht="13.5">
      <c r="C98" s="280">
        <f t="shared" si="1"/>
        <v>290</v>
      </c>
    </row>
    <row r="99" ht="13.5">
      <c r="C99" s="280">
        <f t="shared" si="1"/>
        <v>291</v>
      </c>
    </row>
    <row r="100" ht="13.5">
      <c r="C100" s="280">
        <f t="shared" si="1"/>
        <v>292</v>
      </c>
    </row>
    <row r="101" ht="13.5">
      <c r="C101" s="280">
        <f t="shared" si="1"/>
        <v>293</v>
      </c>
    </row>
    <row r="102" ht="13.5">
      <c r="C102" s="280">
        <f t="shared" si="1"/>
        <v>294</v>
      </c>
    </row>
    <row r="103" ht="13.5">
      <c r="C103" s="280">
        <f t="shared" si="1"/>
        <v>295</v>
      </c>
    </row>
    <row r="104" ht="13.5">
      <c r="C104" s="280">
        <f t="shared" si="1"/>
        <v>296</v>
      </c>
    </row>
    <row r="105" ht="13.5">
      <c r="C105" s="280">
        <f t="shared" si="1"/>
        <v>297</v>
      </c>
    </row>
    <row r="106" ht="13.5">
      <c r="C106" s="280">
        <f t="shared" si="1"/>
        <v>298</v>
      </c>
    </row>
    <row r="107" ht="13.5">
      <c r="C107" s="280">
        <f t="shared" si="1"/>
        <v>299</v>
      </c>
    </row>
    <row r="108" ht="13.5">
      <c r="C108" s="280">
        <f t="shared" si="1"/>
        <v>300</v>
      </c>
    </row>
    <row r="109" ht="13.5">
      <c r="C109" s="280">
        <f t="shared" si="1"/>
        <v>301</v>
      </c>
    </row>
    <row r="110" ht="13.5">
      <c r="C110" s="280">
        <f t="shared" si="1"/>
        <v>302</v>
      </c>
    </row>
    <row r="111" ht="13.5">
      <c r="C111" s="280">
        <f t="shared" si="1"/>
        <v>303</v>
      </c>
    </row>
    <row r="112" ht="13.5">
      <c r="C112" s="280">
        <f t="shared" si="1"/>
        <v>304</v>
      </c>
    </row>
    <row r="113" ht="13.5">
      <c r="C113" s="280">
        <f t="shared" si="1"/>
        <v>305</v>
      </c>
    </row>
    <row r="114" ht="13.5">
      <c r="C114" s="280">
        <f t="shared" si="1"/>
        <v>306</v>
      </c>
    </row>
    <row r="115" ht="13.5">
      <c r="C115" s="280">
        <f t="shared" si="1"/>
        <v>307</v>
      </c>
    </row>
    <row r="116" ht="13.5">
      <c r="C116" s="280">
        <f t="shared" si="1"/>
        <v>308</v>
      </c>
    </row>
    <row r="117" ht="13.5">
      <c r="C117" s="280">
        <f t="shared" si="1"/>
        <v>309</v>
      </c>
    </row>
    <row r="118" ht="13.5">
      <c r="C118" s="280">
        <f t="shared" si="1"/>
        <v>310</v>
      </c>
    </row>
    <row r="119" ht="13.5">
      <c r="C119" s="280">
        <f t="shared" si="1"/>
        <v>311</v>
      </c>
    </row>
    <row r="120" ht="13.5">
      <c r="C120" s="280">
        <f t="shared" si="1"/>
        <v>312</v>
      </c>
    </row>
    <row r="121" ht="13.5">
      <c r="C121" s="280">
        <f t="shared" si="1"/>
        <v>313</v>
      </c>
    </row>
    <row r="122" ht="13.5">
      <c r="C122" s="280">
        <f t="shared" si="1"/>
        <v>314</v>
      </c>
    </row>
    <row r="123" ht="13.5">
      <c r="C123" s="280">
        <f t="shared" si="1"/>
        <v>315</v>
      </c>
    </row>
    <row r="124" ht="13.5">
      <c r="C124" s="280">
        <f t="shared" si="1"/>
        <v>316</v>
      </c>
    </row>
    <row r="125" ht="13.5">
      <c r="C125" s="280">
        <f t="shared" si="1"/>
        <v>317</v>
      </c>
    </row>
    <row r="126" ht="13.5">
      <c r="C126" s="280">
        <f t="shared" si="1"/>
        <v>318</v>
      </c>
    </row>
    <row r="127" ht="13.5">
      <c r="C127" s="280">
        <f t="shared" si="1"/>
        <v>319</v>
      </c>
    </row>
    <row r="128" ht="13.5">
      <c r="C128" s="280">
        <f t="shared" si="1"/>
        <v>320</v>
      </c>
    </row>
    <row r="129" ht="13.5">
      <c r="C129" s="280">
        <f t="shared" si="1"/>
        <v>321</v>
      </c>
    </row>
    <row r="130" ht="13.5">
      <c r="C130" s="280">
        <f t="shared" si="1"/>
        <v>322</v>
      </c>
    </row>
    <row r="131" ht="13.5">
      <c r="C131" s="280">
        <f t="shared" si="1"/>
        <v>323</v>
      </c>
    </row>
    <row r="132" ht="13.5">
      <c r="C132" s="280">
        <f t="shared" si="1"/>
        <v>324</v>
      </c>
    </row>
    <row r="133" ht="13.5">
      <c r="C133" s="280">
        <f t="shared" si="1"/>
        <v>325</v>
      </c>
    </row>
    <row r="134" ht="13.5">
      <c r="C134" s="280">
        <f t="shared" si="1"/>
        <v>326</v>
      </c>
    </row>
    <row r="135" ht="13.5">
      <c r="C135" s="280">
        <f t="shared" si="1"/>
        <v>327</v>
      </c>
    </row>
    <row r="136" ht="13.5">
      <c r="C136" s="280">
        <f t="shared" si="1"/>
        <v>328</v>
      </c>
    </row>
    <row r="137" ht="13.5">
      <c r="C137" s="280">
        <f t="shared" si="1"/>
        <v>329</v>
      </c>
    </row>
    <row r="138" ht="13.5">
      <c r="C138" s="280">
        <f aca="true" t="shared" si="2" ref="C138:C201">C137+1</f>
        <v>330</v>
      </c>
    </row>
    <row r="139" ht="13.5">
      <c r="C139" s="280">
        <f t="shared" si="2"/>
        <v>331</v>
      </c>
    </row>
    <row r="140" ht="13.5">
      <c r="C140" s="280">
        <f t="shared" si="2"/>
        <v>332</v>
      </c>
    </row>
    <row r="141" ht="13.5">
      <c r="C141" s="280">
        <f t="shared" si="2"/>
        <v>333</v>
      </c>
    </row>
    <row r="142" ht="13.5">
      <c r="C142" s="280">
        <f t="shared" si="2"/>
        <v>334</v>
      </c>
    </row>
    <row r="143" ht="13.5">
      <c r="C143" s="280">
        <f t="shared" si="2"/>
        <v>335</v>
      </c>
    </row>
    <row r="144" ht="13.5">
      <c r="C144" s="280">
        <f t="shared" si="2"/>
        <v>336</v>
      </c>
    </row>
    <row r="145" ht="13.5">
      <c r="C145" s="280">
        <f t="shared" si="2"/>
        <v>337</v>
      </c>
    </row>
    <row r="146" ht="13.5">
      <c r="C146" s="280">
        <f t="shared" si="2"/>
        <v>338</v>
      </c>
    </row>
    <row r="147" ht="13.5">
      <c r="C147" s="280">
        <f t="shared" si="2"/>
        <v>339</v>
      </c>
    </row>
    <row r="148" ht="13.5">
      <c r="C148" s="280">
        <f t="shared" si="2"/>
        <v>340</v>
      </c>
    </row>
    <row r="149" ht="13.5">
      <c r="C149" s="280">
        <f t="shared" si="2"/>
        <v>341</v>
      </c>
    </row>
    <row r="150" ht="13.5">
      <c r="C150" s="280">
        <f t="shared" si="2"/>
        <v>342</v>
      </c>
    </row>
    <row r="151" ht="13.5">
      <c r="C151" s="280">
        <f t="shared" si="2"/>
        <v>343</v>
      </c>
    </row>
    <row r="152" ht="13.5">
      <c r="C152" s="280">
        <f t="shared" si="2"/>
        <v>344</v>
      </c>
    </row>
    <row r="153" ht="13.5">
      <c r="C153" s="280">
        <f t="shared" si="2"/>
        <v>345</v>
      </c>
    </row>
    <row r="154" ht="13.5">
      <c r="C154" s="280">
        <f t="shared" si="2"/>
        <v>346</v>
      </c>
    </row>
    <row r="155" ht="13.5">
      <c r="C155" s="280">
        <f t="shared" si="2"/>
        <v>347</v>
      </c>
    </row>
    <row r="156" ht="13.5">
      <c r="C156" s="280">
        <f t="shared" si="2"/>
        <v>348</v>
      </c>
    </row>
    <row r="157" ht="13.5">
      <c r="C157" s="280">
        <f t="shared" si="2"/>
        <v>349</v>
      </c>
    </row>
    <row r="158" ht="13.5">
      <c r="C158" s="280">
        <f t="shared" si="2"/>
        <v>350</v>
      </c>
    </row>
    <row r="159" ht="13.5">
      <c r="C159" s="280">
        <f t="shared" si="2"/>
        <v>351</v>
      </c>
    </row>
    <row r="160" ht="13.5">
      <c r="C160" s="280">
        <f t="shared" si="2"/>
        <v>352</v>
      </c>
    </row>
    <row r="161" ht="13.5">
      <c r="C161" s="280">
        <f t="shared" si="2"/>
        <v>353</v>
      </c>
    </row>
    <row r="162" ht="13.5">
      <c r="C162" s="280">
        <f t="shared" si="2"/>
        <v>354</v>
      </c>
    </row>
    <row r="163" ht="13.5">
      <c r="C163" s="280">
        <f t="shared" si="2"/>
        <v>355</v>
      </c>
    </row>
    <row r="164" ht="13.5">
      <c r="C164" s="280">
        <f t="shared" si="2"/>
        <v>356</v>
      </c>
    </row>
    <row r="165" ht="13.5">
      <c r="C165" s="280">
        <f t="shared" si="2"/>
        <v>357</v>
      </c>
    </row>
    <row r="166" ht="13.5">
      <c r="C166" s="280">
        <f t="shared" si="2"/>
        <v>358</v>
      </c>
    </row>
    <row r="167" ht="13.5">
      <c r="C167" s="280">
        <f t="shared" si="2"/>
        <v>359</v>
      </c>
    </row>
    <row r="168" ht="13.5">
      <c r="C168" s="280">
        <f t="shared" si="2"/>
        <v>360</v>
      </c>
    </row>
    <row r="169" ht="13.5">
      <c r="C169" s="280">
        <f t="shared" si="2"/>
        <v>361</v>
      </c>
    </row>
    <row r="170" ht="13.5">
      <c r="C170" s="280">
        <f t="shared" si="2"/>
        <v>362</v>
      </c>
    </row>
    <row r="171" ht="13.5">
      <c r="C171" s="280">
        <f t="shared" si="2"/>
        <v>363</v>
      </c>
    </row>
    <row r="172" ht="13.5">
      <c r="C172" s="280">
        <f t="shared" si="2"/>
        <v>364</v>
      </c>
    </row>
    <row r="173" ht="13.5">
      <c r="C173" s="280">
        <f t="shared" si="2"/>
        <v>365</v>
      </c>
    </row>
    <row r="174" ht="13.5">
      <c r="C174" s="280">
        <f t="shared" si="2"/>
        <v>366</v>
      </c>
    </row>
    <row r="175" ht="13.5">
      <c r="C175" s="280">
        <f t="shared" si="2"/>
        <v>367</v>
      </c>
    </row>
    <row r="176" ht="13.5">
      <c r="C176" s="280">
        <f t="shared" si="2"/>
        <v>368</v>
      </c>
    </row>
    <row r="177" ht="13.5">
      <c r="C177" s="280">
        <f t="shared" si="2"/>
        <v>369</v>
      </c>
    </row>
    <row r="178" ht="13.5">
      <c r="C178" s="280">
        <f t="shared" si="2"/>
        <v>370</v>
      </c>
    </row>
    <row r="179" ht="13.5">
      <c r="C179" s="280">
        <f t="shared" si="2"/>
        <v>371</v>
      </c>
    </row>
    <row r="180" ht="13.5">
      <c r="C180" s="280">
        <f t="shared" si="2"/>
        <v>372</v>
      </c>
    </row>
    <row r="181" ht="13.5">
      <c r="C181" s="280">
        <f t="shared" si="2"/>
        <v>373</v>
      </c>
    </row>
    <row r="182" ht="13.5">
      <c r="C182" s="280">
        <f t="shared" si="2"/>
        <v>374</v>
      </c>
    </row>
    <row r="183" ht="13.5">
      <c r="C183" s="280">
        <f t="shared" si="2"/>
        <v>375</v>
      </c>
    </row>
    <row r="184" ht="13.5">
      <c r="C184" s="280">
        <f t="shared" si="2"/>
        <v>376</v>
      </c>
    </row>
    <row r="185" ht="13.5">
      <c r="C185" s="280">
        <f t="shared" si="2"/>
        <v>377</v>
      </c>
    </row>
    <row r="186" ht="13.5">
      <c r="C186" s="280">
        <f t="shared" si="2"/>
        <v>378</v>
      </c>
    </row>
    <row r="187" ht="13.5">
      <c r="C187" s="280">
        <f t="shared" si="2"/>
        <v>379</v>
      </c>
    </row>
    <row r="188" ht="13.5">
      <c r="C188" s="280">
        <f t="shared" si="2"/>
        <v>380</v>
      </c>
    </row>
    <row r="189" ht="13.5">
      <c r="C189" s="280">
        <f t="shared" si="2"/>
        <v>381</v>
      </c>
    </row>
    <row r="190" ht="13.5">
      <c r="C190" s="280">
        <f t="shared" si="2"/>
        <v>382</v>
      </c>
    </row>
    <row r="191" ht="13.5">
      <c r="C191" s="280">
        <f t="shared" si="2"/>
        <v>383</v>
      </c>
    </row>
    <row r="192" ht="13.5">
      <c r="C192" s="280">
        <f t="shared" si="2"/>
        <v>384</v>
      </c>
    </row>
    <row r="193" ht="13.5">
      <c r="C193" s="280">
        <f t="shared" si="2"/>
        <v>385</v>
      </c>
    </row>
    <row r="194" ht="13.5">
      <c r="C194" s="280">
        <f t="shared" si="2"/>
        <v>386</v>
      </c>
    </row>
    <row r="195" ht="13.5">
      <c r="C195" s="280">
        <f t="shared" si="2"/>
        <v>387</v>
      </c>
    </row>
    <row r="196" ht="13.5">
      <c r="C196" s="280">
        <f t="shared" si="2"/>
        <v>388</v>
      </c>
    </row>
    <row r="197" ht="13.5">
      <c r="C197" s="280">
        <f t="shared" si="2"/>
        <v>389</v>
      </c>
    </row>
    <row r="198" ht="13.5">
      <c r="C198" s="280">
        <f t="shared" si="2"/>
        <v>390</v>
      </c>
    </row>
    <row r="199" ht="13.5">
      <c r="C199" s="280">
        <f t="shared" si="2"/>
        <v>391</v>
      </c>
    </row>
    <row r="200" ht="13.5">
      <c r="C200" s="280">
        <f t="shared" si="2"/>
        <v>392</v>
      </c>
    </row>
    <row r="201" ht="13.5">
      <c r="C201" s="280">
        <f t="shared" si="2"/>
        <v>393</v>
      </c>
    </row>
    <row r="202" ht="13.5">
      <c r="C202" s="280">
        <f aca="true" t="shared" si="3" ref="C202:C265">C201+1</f>
        <v>394</v>
      </c>
    </row>
    <row r="203" ht="13.5">
      <c r="C203" s="280">
        <f t="shared" si="3"/>
        <v>395</v>
      </c>
    </row>
    <row r="204" ht="13.5">
      <c r="C204" s="280">
        <f t="shared" si="3"/>
        <v>396</v>
      </c>
    </row>
    <row r="205" ht="13.5">
      <c r="C205" s="280">
        <f t="shared" si="3"/>
        <v>397</v>
      </c>
    </row>
    <row r="206" ht="13.5">
      <c r="C206" s="280">
        <f t="shared" si="3"/>
        <v>398</v>
      </c>
    </row>
    <row r="207" ht="13.5">
      <c r="C207" s="280">
        <f t="shared" si="3"/>
        <v>399</v>
      </c>
    </row>
    <row r="208" ht="13.5">
      <c r="C208" s="280">
        <f t="shared" si="3"/>
        <v>400</v>
      </c>
    </row>
    <row r="209" ht="13.5">
      <c r="C209" s="280">
        <f t="shared" si="3"/>
        <v>401</v>
      </c>
    </row>
    <row r="210" ht="13.5">
      <c r="C210" s="280">
        <f t="shared" si="3"/>
        <v>402</v>
      </c>
    </row>
    <row r="211" ht="13.5">
      <c r="C211" s="280">
        <f t="shared" si="3"/>
        <v>403</v>
      </c>
    </row>
    <row r="212" ht="13.5">
      <c r="C212" s="280">
        <f t="shared" si="3"/>
        <v>404</v>
      </c>
    </row>
    <row r="213" ht="13.5">
      <c r="C213" s="280">
        <f t="shared" si="3"/>
        <v>405</v>
      </c>
    </row>
    <row r="214" ht="13.5">
      <c r="C214" s="280">
        <f t="shared" si="3"/>
        <v>406</v>
      </c>
    </row>
    <row r="215" ht="13.5">
      <c r="C215" s="280">
        <f t="shared" si="3"/>
        <v>407</v>
      </c>
    </row>
    <row r="216" ht="13.5">
      <c r="C216" s="280">
        <f t="shared" si="3"/>
        <v>408</v>
      </c>
    </row>
    <row r="217" ht="13.5">
      <c r="C217" s="280">
        <f t="shared" si="3"/>
        <v>409</v>
      </c>
    </row>
    <row r="218" ht="13.5">
      <c r="C218" s="280">
        <f t="shared" si="3"/>
        <v>410</v>
      </c>
    </row>
    <row r="219" ht="13.5">
      <c r="C219" s="280">
        <f t="shared" si="3"/>
        <v>411</v>
      </c>
    </row>
    <row r="220" ht="13.5">
      <c r="C220" s="280">
        <f t="shared" si="3"/>
        <v>412</v>
      </c>
    </row>
    <row r="221" ht="13.5">
      <c r="C221" s="280">
        <f t="shared" si="3"/>
        <v>413</v>
      </c>
    </row>
    <row r="222" ht="13.5">
      <c r="C222" s="280">
        <f t="shared" si="3"/>
        <v>414</v>
      </c>
    </row>
    <row r="223" ht="13.5">
      <c r="C223" s="280">
        <f t="shared" si="3"/>
        <v>415</v>
      </c>
    </row>
    <row r="224" ht="13.5">
      <c r="C224" s="280">
        <f t="shared" si="3"/>
        <v>416</v>
      </c>
    </row>
    <row r="225" ht="13.5">
      <c r="C225" s="280">
        <f t="shared" si="3"/>
        <v>417</v>
      </c>
    </row>
    <row r="226" ht="13.5">
      <c r="C226" s="280">
        <f t="shared" si="3"/>
        <v>418</v>
      </c>
    </row>
    <row r="227" ht="13.5">
      <c r="C227" s="280">
        <f t="shared" si="3"/>
        <v>419</v>
      </c>
    </row>
    <row r="228" ht="13.5">
      <c r="C228" s="280">
        <f t="shared" si="3"/>
        <v>420</v>
      </c>
    </row>
    <row r="229" ht="13.5">
      <c r="C229" s="280">
        <f t="shared" si="3"/>
        <v>421</v>
      </c>
    </row>
    <row r="230" ht="13.5">
      <c r="C230" s="280">
        <f t="shared" si="3"/>
        <v>422</v>
      </c>
    </row>
    <row r="231" ht="13.5">
      <c r="C231" s="280">
        <f t="shared" si="3"/>
        <v>423</v>
      </c>
    </row>
    <row r="232" ht="13.5">
      <c r="C232" s="280">
        <f t="shared" si="3"/>
        <v>424</v>
      </c>
    </row>
    <row r="233" ht="13.5">
      <c r="C233" s="280">
        <f t="shared" si="3"/>
        <v>425</v>
      </c>
    </row>
    <row r="234" ht="13.5">
      <c r="C234" s="280">
        <f t="shared" si="3"/>
        <v>426</v>
      </c>
    </row>
    <row r="235" ht="13.5">
      <c r="C235" s="280">
        <f t="shared" si="3"/>
        <v>427</v>
      </c>
    </row>
    <row r="236" ht="13.5">
      <c r="C236" s="280">
        <f t="shared" si="3"/>
        <v>428</v>
      </c>
    </row>
    <row r="237" ht="13.5">
      <c r="C237" s="280">
        <f t="shared" si="3"/>
        <v>429</v>
      </c>
    </row>
    <row r="238" ht="13.5">
      <c r="C238" s="280">
        <f t="shared" si="3"/>
        <v>430</v>
      </c>
    </row>
    <row r="239" ht="13.5">
      <c r="C239" s="280">
        <f t="shared" si="3"/>
        <v>431</v>
      </c>
    </row>
    <row r="240" ht="13.5">
      <c r="C240" s="280">
        <f t="shared" si="3"/>
        <v>432</v>
      </c>
    </row>
    <row r="241" ht="13.5">
      <c r="C241" s="280">
        <f t="shared" si="3"/>
        <v>433</v>
      </c>
    </row>
    <row r="242" ht="13.5">
      <c r="C242" s="280">
        <f t="shared" si="3"/>
        <v>434</v>
      </c>
    </row>
    <row r="243" ht="13.5">
      <c r="C243" s="280">
        <f t="shared" si="3"/>
        <v>435</v>
      </c>
    </row>
    <row r="244" ht="13.5">
      <c r="C244" s="280">
        <f t="shared" si="3"/>
        <v>436</v>
      </c>
    </row>
    <row r="245" ht="13.5">
      <c r="C245" s="280">
        <f t="shared" si="3"/>
        <v>437</v>
      </c>
    </row>
    <row r="246" ht="13.5">
      <c r="C246" s="280">
        <f t="shared" si="3"/>
        <v>438</v>
      </c>
    </row>
    <row r="247" ht="13.5">
      <c r="C247" s="280">
        <f t="shared" si="3"/>
        <v>439</v>
      </c>
    </row>
    <row r="248" ht="13.5">
      <c r="C248" s="280">
        <f t="shared" si="3"/>
        <v>440</v>
      </c>
    </row>
    <row r="249" ht="13.5">
      <c r="C249" s="280">
        <f t="shared" si="3"/>
        <v>441</v>
      </c>
    </row>
    <row r="250" ht="13.5">
      <c r="C250" s="280">
        <f t="shared" si="3"/>
        <v>442</v>
      </c>
    </row>
    <row r="251" ht="13.5">
      <c r="C251" s="280">
        <f t="shared" si="3"/>
        <v>443</v>
      </c>
    </row>
    <row r="252" ht="13.5">
      <c r="C252" s="280">
        <f t="shared" si="3"/>
        <v>444</v>
      </c>
    </row>
    <row r="253" ht="13.5">
      <c r="C253" s="280">
        <f t="shared" si="3"/>
        <v>445</v>
      </c>
    </row>
    <row r="254" ht="13.5">
      <c r="C254" s="280">
        <f t="shared" si="3"/>
        <v>446</v>
      </c>
    </row>
    <row r="255" ht="13.5">
      <c r="C255" s="280">
        <f t="shared" si="3"/>
        <v>447</v>
      </c>
    </row>
    <row r="256" ht="13.5">
      <c r="C256" s="280">
        <f t="shared" si="3"/>
        <v>448</v>
      </c>
    </row>
    <row r="257" ht="13.5">
      <c r="C257" s="280">
        <f t="shared" si="3"/>
        <v>449</v>
      </c>
    </row>
    <row r="258" ht="13.5">
      <c r="C258" s="280">
        <f t="shared" si="3"/>
        <v>450</v>
      </c>
    </row>
    <row r="259" ht="13.5">
      <c r="C259" s="280">
        <f t="shared" si="3"/>
        <v>451</v>
      </c>
    </row>
    <row r="260" ht="13.5">
      <c r="C260" s="280">
        <f t="shared" si="3"/>
        <v>452</v>
      </c>
    </row>
    <row r="261" ht="13.5">
      <c r="C261" s="280">
        <f t="shared" si="3"/>
        <v>453</v>
      </c>
    </row>
    <row r="262" ht="13.5">
      <c r="C262" s="280">
        <f t="shared" si="3"/>
        <v>454</v>
      </c>
    </row>
    <row r="263" ht="13.5">
      <c r="C263" s="280">
        <f t="shared" si="3"/>
        <v>455</v>
      </c>
    </row>
    <row r="264" ht="13.5">
      <c r="C264" s="280">
        <f t="shared" si="3"/>
        <v>456</v>
      </c>
    </row>
    <row r="265" ht="13.5">
      <c r="C265" s="280">
        <f t="shared" si="3"/>
        <v>457</v>
      </c>
    </row>
    <row r="266" ht="13.5">
      <c r="C266" s="280">
        <f aca="true" t="shared" si="4" ref="C266:C329">C265+1</f>
        <v>458</v>
      </c>
    </row>
    <row r="267" ht="13.5">
      <c r="C267" s="280">
        <f t="shared" si="4"/>
        <v>459</v>
      </c>
    </row>
    <row r="268" ht="13.5">
      <c r="C268" s="280">
        <f t="shared" si="4"/>
        <v>460</v>
      </c>
    </row>
    <row r="269" ht="13.5">
      <c r="C269" s="280">
        <f t="shared" si="4"/>
        <v>461</v>
      </c>
    </row>
    <row r="270" ht="13.5">
      <c r="C270" s="280">
        <f t="shared" si="4"/>
        <v>462</v>
      </c>
    </row>
    <row r="271" ht="13.5">
      <c r="C271" s="280">
        <f t="shared" si="4"/>
        <v>463</v>
      </c>
    </row>
    <row r="272" ht="13.5">
      <c r="C272" s="280">
        <f t="shared" si="4"/>
        <v>464</v>
      </c>
    </row>
    <row r="273" ht="13.5">
      <c r="C273" s="280">
        <f t="shared" si="4"/>
        <v>465</v>
      </c>
    </row>
    <row r="274" ht="13.5">
      <c r="C274" s="280">
        <f t="shared" si="4"/>
        <v>466</v>
      </c>
    </row>
    <row r="275" ht="13.5">
      <c r="C275" s="280">
        <f t="shared" si="4"/>
        <v>467</v>
      </c>
    </row>
    <row r="276" ht="13.5">
      <c r="C276" s="280">
        <f t="shared" si="4"/>
        <v>468</v>
      </c>
    </row>
    <row r="277" ht="13.5">
      <c r="C277" s="280">
        <f t="shared" si="4"/>
        <v>469</v>
      </c>
    </row>
    <row r="278" ht="13.5">
      <c r="C278" s="280">
        <f t="shared" si="4"/>
        <v>470</v>
      </c>
    </row>
    <row r="279" ht="13.5">
      <c r="C279" s="280">
        <f t="shared" si="4"/>
        <v>471</v>
      </c>
    </row>
    <row r="280" ht="13.5">
      <c r="C280" s="280">
        <f t="shared" si="4"/>
        <v>472</v>
      </c>
    </row>
    <row r="281" ht="13.5">
      <c r="C281" s="280">
        <f t="shared" si="4"/>
        <v>473</v>
      </c>
    </row>
    <row r="282" ht="13.5">
      <c r="C282" s="280">
        <f t="shared" si="4"/>
        <v>474</v>
      </c>
    </row>
    <row r="283" ht="13.5">
      <c r="C283" s="280">
        <f t="shared" si="4"/>
        <v>475</v>
      </c>
    </row>
    <row r="284" ht="13.5">
      <c r="C284" s="280">
        <f t="shared" si="4"/>
        <v>476</v>
      </c>
    </row>
    <row r="285" ht="13.5">
      <c r="C285" s="280">
        <f t="shared" si="4"/>
        <v>477</v>
      </c>
    </row>
    <row r="286" ht="13.5">
      <c r="C286" s="280">
        <f t="shared" si="4"/>
        <v>478</v>
      </c>
    </row>
    <row r="287" ht="13.5">
      <c r="C287" s="280">
        <f t="shared" si="4"/>
        <v>479</v>
      </c>
    </row>
    <row r="288" ht="13.5">
      <c r="C288" s="280">
        <f t="shared" si="4"/>
        <v>480</v>
      </c>
    </row>
    <row r="289" ht="13.5">
      <c r="C289" s="280">
        <f t="shared" si="4"/>
        <v>481</v>
      </c>
    </row>
    <row r="290" ht="13.5">
      <c r="C290" s="280">
        <f t="shared" si="4"/>
        <v>482</v>
      </c>
    </row>
    <row r="291" ht="13.5">
      <c r="C291" s="280">
        <f t="shared" si="4"/>
        <v>483</v>
      </c>
    </row>
    <row r="292" ht="13.5">
      <c r="C292" s="280">
        <f t="shared" si="4"/>
        <v>484</v>
      </c>
    </row>
    <row r="293" ht="13.5">
      <c r="C293" s="280">
        <f t="shared" si="4"/>
        <v>485</v>
      </c>
    </row>
    <row r="294" ht="13.5">
      <c r="C294" s="280">
        <f t="shared" si="4"/>
        <v>486</v>
      </c>
    </row>
    <row r="295" ht="13.5">
      <c r="C295" s="280">
        <f t="shared" si="4"/>
        <v>487</v>
      </c>
    </row>
    <row r="296" ht="13.5">
      <c r="C296" s="280">
        <f t="shared" si="4"/>
        <v>488</v>
      </c>
    </row>
    <row r="297" ht="13.5">
      <c r="C297" s="280">
        <f t="shared" si="4"/>
        <v>489</v>
      </c>
    </row>
    <row r="298" ht="13.5">
      <c r="C298" s="280">
        <f t="shared" si="4"/>
        <v>490</v>
      </c>
    </row>
    <row r="299" ht="13.5">
      <c r="C299" s="280">
        <f t="shared" si="4"/>
        <v>491</v>
      </c>
    </row>
    <row r="300" ht="13.5">
      <c r="C300" s="280">
        <f t="shared" si="4"/>
        <v>492</v>
      </c>
    </row>
    <row r="301" ht="13.5">
      <c r="C301" s="280">
        <f t="shared" si="4"/>
        <v>493</v>
      </c>
    </row>
    <row r="302" ht="13.5">
      <c r="C302" s="280">
        <f t="shared" si="4"/>
        <v>494</v>
      </c>
    </row>
    <row r="303" ht="13.5">
      <c r="C303" s="280">
        <f t="shared" si="4"/>
        <v>495</v>
      </c>
    </row>
    <row r="304" ht="13.5">
      <c r="C304" s="280">
        <f t="shared" si="4"/>
        <v>496</v>
      </c>
    </row>
    <row r="305" ht="13.5">
      <c r="C305" s="280">
        <f t="shared" si="4"/>
        <v>497</v>
      </c>
    </row>
    <row r="306" ht="13.5">
      <c r="C306" s="280">
        <f t="shared" si="4"/>
        <v>498</v>
      </c>
    </row>
    <row r="307" ht="13.5">
      <c r="C307" s="280">
        <f t="shared" si="4"/>
        <v>499</v>
      </c>
    </row>
    <row r="308" ht="13.5">
      <c r="C308" s="280">
        <f t="shared" si="4"/>
        <v>500</v>
      </c>
    </row>
    <row r="309" ht="13.5">
      <c r="C309" s="280">
        <f t="shared" si="4"/>
        <v>501</v>
      </c>
    </row>
    <row r="310" ht="13.5">
      <c r="C310" s="280">
        <f t="shared" si="4"/>
        <v>502</v>
      </c>
    </row>
    <row r="311" ht="13.5">
      <c r="C311" s="280">
        <f t="shared" si="4"/>
        <v>503</v>
      </c>
    </row>
    <row r="312" ht="13.5">
      <c r="C312" s="280">
        <f t="shared" si="4"/>
        <v>504</v>
      </c>
    </row>
    <row r="313" ht="13.5">
      <c r="C313" s="280">
        <f t="shared" si="4"/>
        <v>505</v>
      </c>
    </row>
    <row r="314" ht="13.5">
      <c r="C314" s="280">
        <f t="shared" si="4"/>
        <v>506</v>
      </c>
    </row>
    <row r="315" ht="13.5">
      <c r="C315" s="280">
        <f t="shared" si="4"/>
        <v>507</v>
      </c>
    </row>
    <row r="316" ht="13.5">
      <c r="C316" s="280">
        <f t="shared" si="4"/>
        <v>508</v>
      </c>
    </row>
    <row r="317" ht="13.5">
      <c r="C317" s="280">
        <f t="shared" si="4"/>
        <v>509</v>
      </c>
    </row>
    <row r="318" ht="13.5">
      <c r="C318" s="280">
        <f t="shared" si="4"/>
        <v>510</v>
      </c>
    </row>
    <row r="319" ht="13.5">
      <c r="C319" s="280">
        <f t="shared" si="4"/>
        <v>511</v>
      </c>
    </row>
    <row r="320" ht="13.5">
      <c r="C320" s="280">
        <f t="shared" si="4"/>
        <v>512</v>
      </c>
    </row>
    <row r="321" ht="13.5">
      <c r="C321" s="280">
        <f t="shared" si="4"/>
        <v>513</v>
      </c>
    </row>
    <row r="322" ht="13.5">
      <c r="C322" s="280">
        <f t="shared" si="4"/>
        <v>514</v>
      </c>
    </row>
    <row r="323" ht="13.5">
      <c r="C323" s="280">
        <f t="shared" si="4"/>
        <v>515</v>
      </c>
    </row>
    <row r="324" ht="13.5">
      <c r="C324" s="280">
        <f t="shared" si="4"/>
        <v>516</v>
      </c>
    </row>
    <row r="325" ht="13.5">
      <c r="C325" s="280">
        <f t="shared" si="4"/>
        <v>517</v>
      </c>
    </row>
    <row r="326" ht="13.5">
      <c r="C326" s="280">
        <f t="shared" si="4"/>
        <v>518</v>
      </c>
    </row>
    <row r="327" ht="13.5">
      <c r="C327" s="280">
        <f t="shared" si="4"/>
        <v>519</v>
      </c>
    </row>
    <row r="328" ht="13.5">
      <c r="C328" s="280">
        <f t="shared" si="4"/>
        <v>520</v>
      </c>
    </row>
    <row r="329" ht="13.5">
      <c r="C329" s="280">
        <f t="shared" si="4"/>
        <v>521</v>
      </c>
    </row>
    <row r="330" ht="13.5">
      <c r="C330" s="280">
        <f aca="true" t="shared" si="5" ref="C330:C393">C329+1</f>
        <v>522</v>
      </c>
    </row>
    <row r="331" ht="13.5">
      <c r="C331" s="280">
        <f t="shared" si="5"/>
        <v>523</v>
      </c>
    </row>
    <row r="332" ht="13.5">
      <c r="C332" s="280">
        <f t="shared" si="5"/>
        <v>524</v>
      </c>
    </row>
    <row r="333" ht="13.5">
      <c r="C333" s="280">
        <f t="shared" si="5"/>
        <v>525</v>
      </c>
    </row>
    <row r="334" ht="13.5">
      <c r="C334" s="280">
        <f t="shared" si="5"/>
        <v>526</v>
      </c>
    </row>
    <row r="335" ht="13.5">
      <c r="C335" s="280">
        <f t="shared" si="5"/>
        <v>527</v>
      </c>
    </row>
    <row r="336" ht="13.5">
      <c r="C336" s="280">
        <f t="shared" si="5"/>
        <v>528</v>
      </c>
    </row>
    <row r="337" ht="13.5">
      <c r="C337" s="280">
        <f t="shared" si="5"/>
        <v>529</v>
      </c>
    </row>
    <row r="338" ht="13.5">
      <c r="C338" s="280">
        <f t="shared" si="5"/>
        <v>530</v>
      </c>
    </row>
    <row r="339" ht="13.5">
      <c r="C339" s="280">
        <f t="shared" si="5"/>
        <v>531</v>
      </c>
    </row>
    <row r="340" ht="13.5">
      <c r="C340" s="280">
        <f t="shared" si="5"/>
        <v>532</v>
      </c>
    </row>
    <row r="341" ht="13.5">
      <c r="C341" s="280">
        <f t="shared" si="5"/>
        <v>533</v>
      </c>
    </row>
    <row r="342" ht="13.5">
      <c r="C342" s="280">
        <f t="shared" si="5"/>
        <v>534</v>
      </c>
    </row>
    <row r="343" ht="13.5">
      <c r="C343" s="280">
        <f t="shared" si="5"/>
        <v>535</v>
      </c>
    </row>
    <row r="344" ht="13.5">
      <c r="C344" s="280">
        <f t="shared" si="5"/>
        <v>536</v>
      </c>
    </row>
    <row r="345" ht="13.5">
      <c r="C345" s="280">
        <f t="shared" si="5"/>
        <v>537</v>
      </c>
    </row>
    <row r="346" ht="13.5">
      <c r="C346" s="280">
        <f t="shared" si="5"/>
        <v>538</v>
      </c>
    </row>
    <row r="347" ht="13.5">
      <c r="C347" s="280">
        <f t="shared" si="5"/>
        <v>539</v>
      </c>
    </row>
    <row r="348" ht="13.5">
      <c r="C348" s="280">
        <f t="shared" si="5"/>
        <v>540</v>
      </c>
    </row>
    <row r="349" ht="13.5">
      <c r="C349" s="280">
        <f t="shared" si="5"/>
        <v>541</v>
      </c>
    </row>
    <row r="350" ht="13.5">
      <c r="C350" s="280">
        <f t="shared" si="5"/>
        <v>542</v>
      </c>
    </row>
    <row r="351" ht="13.5">
      <c r="C351" s="280">
        <f t="shared" si="5"/>
        <v>543</v>
      </c>
    </row>
    <row r="352" ht="13.5">
      <c r="C352" s="280">
        <f t="shared" si="5"/>
        <v>544</v>
      </c>
    </row>
    <row r="353" ht="13.5">
      <c r="C353" s="280">
        <f t="shared" si="5"/>
        <v>545</v>
      </c>
    </row>
    <row r="354" ht="13.5">
      <c r="C354" s="280">
        <f t="shared" si="5"/>
        <v>546</v>
      </c>
    </row>
    <row r="355" ht="13.5">
      <c r="C355" s="280">
        <f t="shared" si="5"/>
        <v>547</v>
      </c>
    </row>
    <row r="356" ht="13.5">
      <c r="C356" s="280">
        <f t="shared" si="5"/>
        <v>548</v>
      </c>
    </row>
    <row r="357" ht="13.5">
      <c r="C357" s="280">
        <f t="shared" si="5"/>
        <v>549</v>
      </c>
    </row>
    <row r="358" ht="13.5">
      <c r="C358" s="280">
        <f t="shared" si="5"/>
        <v>550</v>
      </c>
    </row>
    <row r="359" ht="13.5">
      <c r="C359" s="280">
        <f t="shared" si="5"/>
        <v>551</v>
      </c>
    </row>
    <row r="360" ht="13.5">
      <c r="C360" s="280">
        <f t="shared" si="5"/>
        <v>552</v>
      </c>
    </row>
    <row r="361" ht="13.5">
      <c r="C361" s="280">
        <f t="shared" si="5"/>
        <v>553</v>
      </c>
    </row>
    <row r="362" ht="13.5">
      <c r="C362" s="280">
        <f t="shared" si="5"/>
        <v>554</v>
      </c>
    </row>
    <row r="363" ht="13.5">
      <c r="C363" s="280">
        <f t="shared" si="5"/>
        <v>555</v>
      </c>
    </row>
    <row r="364" ht="13.5">
      <c r="C364" s="280">
        <f t="shared" si="5"/>
        <v>556</v>
      </c>
    </row>
    <row r="365" ht="13.5">
      <c r="C365" s="280">
        <f t="shared" si="5"/>
        <v>557</v>
      </c>
    </row>
    <row r="366" ht="13.5">
      <c r="C366" s="280">
        <f t="shared" si="5"/>
        <v>558</v>
      </c>
    </row>
    <row r="367" ht="13.5">
      <c r="C367" s="280">
        <f t="shared" si="5"/>
        <v>559</v>
      </c>
    </row>
    <row r="368" ht="13.5">
      <c r="C368" s="280">
        <f t="shared" si="5"/>
        <v>560</v>
      </c>
    </row>
    <row r="369" ht="13.5">
      <c r="C369" s="280">
        <f t="shared" si="5"/>
        <v>561</v>
      </c>
    </row>
    <row r="370" ht="13.5">
      <c r="C370" s="280">
        <f t="shared" si="5"/>
        <v>562</v>
      </c>
    </row>
    <row r="371" ht="13.5">
      <c r="C371" s="280">
        <f t="shared" si="5"/>
        <v>563</v>
      </c>
    </row>
    <row r="372" ht="13.5">
      <c r="C372" s="280">
        <f t="shared" si="5"/>
        <v>564</v>
      </c>
    </row>
    <row r="373" ht="13.5">
      <c r="C373" s="280">
        <f t="shared" si="5"/>
        <v>565</v>
      </c>
    </row>
    <row r="374" ht="13.5">
      <c r="C374" s="280">
        <f t="shared" si="5"/>
        <v>566</v>
      </c>
    </row>
    <row r="375" ht="13.5">
      <c r="C375" s="280">
        <f t="shared" si="5"/>
        <v>567</v>
      </c>
    </row>
    <row r="376" ht="13.5">
      <c r="C376" s="280">
        <f t="shared" si="5"/>
        <v>568</v>
      </c>
    </row>
    <row r="377" ht="13.5">
      <c r="C377" s="280">
        <f t="shared" si="5"/>
        <v>569</v>
      </c>
    </row>
    <row r="378" ht="13.5">
      <c r="C378" s="280">
        <f t="shared" si="5"/>
        <v>570</v>
      </c>
    </row>
    <row r="379" ht="13.5">
      <c r="C379" s="280">
        <f t="shared" si="5"/>
        <v>571</v>
      </c>
    </row>
    <row r="380" ht="13.5">
      <c r="C380" s="280">
        <f t="shared" si="5"/>
        <v>572</v>
      </c>
    </row>
    <row r="381" ht="13.5">
      <c r="C381" s="280">
        <f t="shared" si="5"/>
        <v>573</v>
      </c>
    </row>
    <row r="382" ht="13.5">
      <c r="C382" s="280">
        <f t="shared" si="5"/>
        <v>574</v>
      </c>
    </row>
    <row r="383" ht="13.5">
      <c r="C383" s="280">
        <f t="shared" si="5"/>
        <v>575</v>
      </c>
    </row>
    <row r="384" ht="13.5">
      <c r="C384" s="280">
        <f t="shared" si="5"/>
        <v>576</v>
      </c>
    </row>
    <row r="385" ht="13.5">
      <c r="C385" s="280">
        <f t="shared" si="5"/>
        <v>577</v>
      </c>
    </row>
    <row r="386" ht="13.5">
      <c r="C386" s="280">
        <f t="shared" si="5"/>
        <v>578</v>
      </c>
    </row>
    <row r="387" ht="13.5">
      <c r="C387" s="280">
        <f t="shared" si="5"/>
        <v>579</v>
      </c>
    </row>
    <row r="388" ht="13.5">
      <c r="C388" s="280">
        <f t="shared" si="5"/>
        <v>580</v>
      </c>
    </row>
    <row r="389" ht="13.5">
      <c r="C389" s="280">
        <f t="shared" si="5"/>
        <v>581</v>
      </c>
    </row>
    <row r="390" ht="13.5">
      <c r="C390" s="280">
        <f t="shared" si="5"/>
        <v>582</v>
      </c>
    </row>
    <row r="391" ht="13.5">
      <c r="C391" s="280">
        <f t="shared" si="5"/>
        <v>583</v>
      </c>
    </row>
    <row r="392" ht="13.5">
      <c r="C392" s="280">
        <f t="shared" si="5"/>
        <v>584</v>
      </c>
    </row>
    <row r="393" ht="13.5">
      <c r="C393" s="280">
        <f t="shared" si="5"/>
        <v>585</v>
      </c>
    </row>
    <row r="394" ht="13.5">
      <c r="C394" s="280">
        <f aca="true" t="shared" si="6" ref="C394:C457">C393+1</f>
        <v>586</v>
      </c>
    </row>
    <row r="395" ht="13.5">
      <c r="C395" s="280">
        <f t="shared" si="6"/>
        <v>587</v>
      </c>
    </row>
    <row r="396" ht="13.5">
      <c r="C396" s="280">
        <f t="shared" si="6"/>
        <v>588</v>
      </c>
    </row>
    <row r="397" ht="13.5">
      <c r="C397" s="280">
        <f t="shared" si="6"/>
        <v>589</v>
      </c>
    </row>
    <row r="398" ht="13.5">
      <c r="C398" s="280">
        <f t="shared" si="6"/>
        <v>590</v>
      </c>
    </row>
    <row r="399" ht="13.5">
      <c r="C399" s="280">
        <f t="shared" si="6"/>
        <v>591</v>
      </c>
    </row>
    <row r="400" ht="13.5">
      <c r="C400" s="280">
        <f t="shared" si="6"/>
        <v>592</v>
      </c>
    </row>
    <row r="401" ht="13.5">
      <c r="C401" s="280">
        <f t="shared" si="6"/>
        <v>593</v>
      </c>
    </row>
    <row r="402" ht="13.5">
      <c r="C402" s="280">
        <f t="shared" si="6"/>
        <v>594</v>
      </c>
    </row>
    <row r="403" ht="13.5">
      <c r="C403" s="280">
        <f t="shared" si="6"/>
        <v>595</v>
      </c>
    </row>
    <row r="404" ht="13.5">
      <c r="C404" s="280">
        <f t="shared" si="6"/>
        <v>596</v>
      </c>
    </row>
    <row r="405" ht="13.5">
      <c r="C405" s="280">
        <f t="shared" si="6"/>
        <v>597</v>
      </c>
    </row>
    <row r="406" ht="13.5">
      <c r="C406" s="280">
        <f t="shared" si="6"/>
        <v>598</v>
      </c>
    </row>
    <row r="407" ht="13.5">
      <c r="C407" s="280">
        <f t="shared" si="6"/>
        <v>599</v>
      </c>
    </row>
    <row r="408" ht="13.5">
      <c r="C408" s="280">
        <f t="shared" si="6"/>
        <v>600</v>
      </c>
    </row>
    <row r="409" ht="13.5">
      <c r="C409" s="280">
        <f t="shared" si="6"/>
        <v>601</v>
      </c>
    </row>
    <row r="410" ht="13.5">
      <c r="C410" s="280">
        <f t="shared" si="6"/>
        <v>602</v>
      </c>
    </row>
    <row r="411" ht="13.5">
      <c r="C411" s="280">
        <f t="shared" si="6"/>
        <v>603</v>
      </c>
    </row>
    <row r="412" ht="13.5">
      <c r="C412" s="280">
        <f t="shared" si="6"/>
        <v>604</v>
      </c>
    </row>
    <row r="413" ht="13.5">
      <c r="C413" s="280">
        <f t="shared" si="6"/>
        <v>605</v>
      </c>
    </row>
    <row r="414" ht="13.5">
      <c r="C414" s="280">
        <f t="shared" si="6"/>
        <v>606</v>
      </c>
    </row>
    <row r="415" ht="13.5">
      <c r="C415" s="280">
        <f t="shared" si="6"/>
        <v>607</v>
      </c>
    </row>
    <row r="416" ht="13.5">
      <c r="C416" s="280">
        <f t="shared" si="6"/>
        <v>608</v>
      </c>
    </row>
    <row r="417" ht="13.5">
      <c r="C417" s="280">
        <f t="shared" si="6"/>
        <v>609</v>
      </c>
    </row>
    <row r="418" ht="13.5">
      <c r="C418" s="280">
        <f t="shared" si="6"/>
        <v>610</v>
      </c>
    </row>
    <row r="419" ht="13.5">
      <c r="C419" s="280">
        <f t="shared" si="6"/>
        <v>611</v>
      </c>
    </row>
    <row r="420" ht="13.5">
      <c r="C420" s="280">
        <f t="shared" si="6"/>
        <v>612</v>
      </c>
    </row>
    <row r="421" ht="13.5">
      <c r="C421" s="280">
        <f t="shared" si="6"/>
        <v>613</v>
      </c>
    </row>
    <row r="422" ht="13.5">
      <c r="C422" s="280">
        <f t="shared" si="6"/>
        <v>614</v>
      </c>
    </row>
    <row r="423" ht="13.5">
      <c r="C423" s="280">
        <f t="shared" si="6"/>
        <v>615</v>
      </c>
    </row>
    <row r="424" ht="13.5">
      <c r="C424" s="280">
        <f t="shared" si="6"/>
        <v>616</v>
      </c>
    </row>
    <row r="425" ht="13.5">
      <c r="C425" s="280">
        <f t="shared" si="6"/>
        <v>617</v>
      </c>
    </row>
    <row r="426" ht="13.5">
      <c r="C426" s="280">
        <f t="shared" si="6"/>
        <v>618</v>
      </c>
    </row>
    <row r="427" ht="13.5">
      <c r="C427" s="280">
        <f t="shared" si="6"/>
        <v>619</v>
      </c>
    </row>
    <row r="428" ht="13.5">
      <c r="C428" s="280">
        <f t="shared" si="6"/>
        <v>620</v>
      </c>
    </row>
    <row r="429" ht="13.5">
      <c r="C429" s="280">
        <f t="shared" si="6"/>
        <v>621</v>
      </c>
    </row>
    <row r="430" ht="13.5">
      <c r="C430" s="280">
        <f t="shared" si="6"/>
        <v>622</v>
      </c>
    </row>
    <row r="431" ht="13.5">
      <c r="C431" s="280">
        <f t="shared" si="6"/>
        <v>623</v>
      </c>
    </row>
    <row r="432" ht="13.5">
      <c r="C432" s="280">
        <f t="shared" si="6"/>
        <v>624</v>
      </c>
    </row>
    <row r="433" ht="13.5">
      <c r="C433" s="280">
        <f t="shared" si="6"/>
        <v>625</v>
      </c>
    </row>
    <row r="434" ht="13.5">
      <c r="C434" s="280">
        <f t="shared" si="6"/>
        <v>626</v>
      </c>
    </row>
    <row r="435" ht="13.5">
      <c r="C435" s="280">
        <f t="shared" si="6"/>
        <v>627</v>
      </c>
    </row>
    <row r="436" ht="13.5">
      <c r="C436" s="280">
        <f t="shared" si="6"/>
        <v>628</v>
      </c>
    </row>
    <row r="437" ht="13.5">
      <c r="C437" s="280">
        <f t="shared" si="6"/>
        <v>629</v>
      </c>
    </row>
    <row r="438" ht="13.5">
      <c r="C438" s="280">
        <f t="shared" si="6"/>
        <v>630</v>
      </c>
    </row>
    <row r="439" ht="13.5">
      <c r="C439" s="280">
        <f t="shared" si="6"/>
        <v>631</v>
      </c>
    </row>
    <row r="440" ht="13.5">
      <c r="C440" s="280">
        <f t="shared" si="6"/>
        <v>632</v>
      </c>
    </row>
    <row r="441" ht="13.5">
      <c r="C441" s="280">
        <f t="shared" si="6"/>
        <v>633</v>
      </c>
    </row>
    <row r="442" ht="13.5">
      <c r="C442" s="280">
        <f t="shared" si="6"/>
        <v>634</v>
      </c>
    </row>
    <row r="443" ht="13.5">
      <c r="C443" s="280">
        <f t="shared" si="6"/>
        <v>635</v>
      </c>
    </row>
    <row r="444" ht="13.5">
      <c r="C444" s="280">
        <f t="shared" si="6"/>
        <v>636</v>
      </c>
    </row>
    <row r="445" ht="13.5">
      <c r="C445" s="280">
        <f t="shared" si="6"/>
        <v>637</v>
      </c>
    </row>
    <row r="446" ht="13.5">
      <c r="C446" s="280">
        <f t="shared" si="6"/>
        <v>638</v>
      </c>
    </row>
    <row r="447" ht="13.5">
      <c r="C447" s="280">
        <f t="shared" si="6"/>
        <v>639</v>
      </c>
    </row>
    <row r="448" ht="13.5">
      <c r="C448" s="280">
        <f t="shared" si="6"/>
        <v>640</v>
      </c>
    </row>
    <row r="449" ht="13.5">
      <c r="C449" s="280">
        <f t="shared" si="6"/>
        <v>641</v>
      </c>
    </row>
    <row r="450" ht="13.5">
      <c r="C450" s="280">
        <f t="shared" si="6"/>
        <v>642</v>
      </c>
    </row>
    <row r="451" ht="13.5">
      <c r="C451" s="280">
        <f t="shared" si="6"/>
        <v>643</v>
      </c>
    </row>
    <row r="452" ht="13.5">
      <c r="C452" s="280">
        <f t="shared" si="6"/>
        <v>644</v>
      </c>
    </row>
    <row r="453" ht="13.5">
      <c r="C453" s="280">
        <f t="shared" si="6"/>
        <v>645</v>
      </c>
    </row>
    <row r="454" ht="13.5">
      <c r="C454" s="280">
        <f t="shared" si="6"/>
        <v>646</v>
      </c>
    </row>
    <row r="455" ht="13.5">
      <c r="C455" s="280">
        <f t="shared" si="6"/>
        <v>647</v>
      </c>
    </row>
    <row r="456" ht="13.5">
      <c r="C456" s="280">
        <f t="shared" si="6"/>
        <v>648</v>
      </c>
    </row>
    <row r="457" ht="13.5">
      <c r="C457" s="280">
        <f t="shared" si="6"/>
        <v>649</v>
      </c>
    </row>
    <row r="458" ht="13.5">
      <c r="C458" s="280">
        <f aca="true" t="shared" si="7" ref="C458:C521">C457+1</f>
        <v>650</v>
      </c>
    </row>
    <row r="459" ht="13.5">
      <c r="C459" s="280">
        <f t="shared" si="7"/>
        <v>651</v>
      </c>
    </row>
    <row r="460" ht="13.5">
      <c r="C460" s="280">
        <f t="shared" si="7"/>
        <v>652</v>
      </c>
    </row>
    <row r="461" ht="13.5">
      <c r="C461" s="280">
        <f t="shared" si="7"/>
        <v>653</v>
      </c>
    </row>
    <row r="462" ht="13.5">
      <c r="C462" s="280">
        <f t="shared" si="7"/>
        <v>654</v>
      </c>
    </row>
    <row r="463" ht="13.5">
      <c r="C463" s="280">
        <f t="shared" si="7"/>
        <v>655</v>
      </c>
    </row>
    <row r="464" ht="13.5">
      <c r="C464" s="280">
        <f t="shared" si="7"/>
        <v>656</v>
      </c>
    </row>
    <row r="465" ht="13.5">
      <c r="C465" s="280">
        <f t="shared" si="7"/>
        <v>657</v>
      </c>
    </row>
    <row r="466" ht="13.5">
      <c r="C466" s="280">
        <f t="shared" si="7"/>
        <v>658</v>
      </c>
    </row>
    <row r="467" ht="13.5">
      <c r="C467" s="280">
        <f t="shared" si="7"/>
        <v>659</v>
      </c>
    </row>
    <row r="468" ht="13.5">
      <c r="C468" s="280">
        <f t="shared" si="7"/>
        <v>660</v>
      </c>
    </row>
    <row r="469" ht="13.5">
      <c r="C469" s="280">
        <f t="shared" si="7"/>
        <v>661</v>
      </c>
    </row>
    <row r="470" ht="13.5">
      <c r="C470" s="280">
        <f t="shared" si="7"/>
        <v>662</v>
      </c>
    </row>
    <row r="471" ht="13.5">
      <c r="C471" s="280">
        <f t="shared" si="7"/>
        <v>663</v>
      </c>
    </row>
    <row r="472" ht="13.5">
      <c r="C472" s="280">
        <f t="shared" si="7"/>
        <v>664</v>
      </c>
    </row>
    <row r="473" ht="13.5">
      <c r="C473" s="280">
        <f t="shared" si="7"/>
        <v>665</v>
      </c>
    </row>
    <row r="474" ht="13.5">
      <c r="C474" s="280">
        <f t="shared" si="7"/>
        <v>666</v>
      </c>
    </row>
    <row r="475" ht="13.5">
      <c r="C475" s="280">
        <f t="shared" si="7"/>
        <v>667</v>
      </c>
    </row>
    <row r="476" ht="13.5">
      <c r="C476" s="280">
        <f t="shared" si="7"/>
        <v>668</v>
      </c>
    </row>
    <row r="477" ht="13.5">
      <c r="C477" s="280">
        <f t="shared" si="7"/>
        <v>669</v>
      </c>
    </row>
    <row r="478" ht="13.5">
      <c r="C478" s="280">
        <f t="shared" si="7"/>
        <v>670</v>
      </c>
    </row>
    <row r="479" ht="13.5">
      <c r="C479" s="280">
        <f t="shared" si="7"/>
        <v>671</v>
      </c>
    </row>
    <row r="480" ht="13.5">
      <c r="C480" s="280">
        <f t="shared" si="7"/>
        <v>672</v>
      </c>
    </row>
    <row r="481" ht="13.5">
      <c r="C481" s="280">
        <f t="shared" si="7"/>
        <v>673</v>
      </c>
    </row>
    <row r="482" ht="13.5">
      <c r="C482" s="280">
        <f t="shared" si="7"/>
        <v>674</v>
      </c>
    </row>
    <row r="483" ht="13.5">
      <c r="C483" s="280">
        <f t="shared" si="7"/>
        <v>675</v>
      </c>
    </row>
    <row r="484" ht="13.5">
      <c r="C484" s="280">
        <f t="shared" si="7"/>
        <v>676</v>
      </c>
    </row>
    <row r="485" ht="13.5">
      <c r="C485" s="280">
        <f t="shared" si="7"/>
        <v>677</v>
      </c>
    </row>
    <row r="486" ht="13.5">
      <c r="C486" s="280">
        <f t="shared" si="7"/>
        <v>678</v>
      </c>
    </row>
    <row r="487" ht="13.5">
      <c r="C487" s="280">
        <f t="shared" si="7"/>
        <v>679</v>
      </c>
    </row>
    <row r="488" ht="13.5">
      <c r="C488" s="280">
        <f t="shared" si="7"/>
        <v>680</v>
      </c>
    </row>
    <row r="489" ht="13.5">
      <c r="C489" s="280">
        <f t="shared" si="7"/>
        <v>681</v>
      </c>
    </row>
    <row r="490" ht="13.5">
      <c r="C490" s="280">
        <f t="shared" si="7"/>
        <v>682</v>
      </c>
    </row>
    <row r="491" ht="13.5">
      <c r="C491" s="280">
        <f t="shared" si="7"/>
        <v>683</v>
      </c>
    </row>
    <row r="492" ht="13.5">
      <c r="C492" s="280">
        <f t="shared" si="7"/>
        <v>684</v>
      </c>
    </row>
    <row r="493" ht="13.5">
      <c r="C493" s="280">
        <f t="shared" si="7"/>
        <v>685</v>
      </c>
    </row>
    <row r="494" ht="13.5">
      <c r="C494" s="280">
        <f t="shared" si="7"/>
        <v>686</v>
      </c>
    </row>
    <row r="495" ht="13.5">
      <c r="C495" s="280">
        <f t="shared" si="7"/>
        <v>687</v>
      </c>
    </row>
    <row r="496" ht="13.5">
      <c r="C496" s="280">
        <f t="shared" si="7"/>
        <v>688</v>
      </c>
    </row>
    <row r="497" ht="13.5">
      <c r="C497" s="280">
        <f t="shared" si="7"/>
        <v>689</v>
      </c>
    </row>
    <row r="498" ht="13.5">
      <c r="C498" s="280">
        <f t="shared" si="7"/>
        <v>690</v>
      </c>
    </row>
    <row r="499" ht="13.5">
      <c r="C499" s="280">
        <f t="shared" si="7"/>
        <v>691</v>
      </c>
    </row>
    <row r="500" ht="13.5">
      <c r="C500" s="280">
        <f t="shared" si="7"/>
        <v>692</v>
      </c>
    </row>
    <row r="501" ht="13.5">
      <c r="C501" s="280">
        <f t="shared" si="7"/>
        <v>693</v>
      </c>
    </row>
    <row r="502" ht="13.5">
      <c r="C502" s="280">
        <f t="shared" si="7"/>
        <v>694</v>
      </c>
    </row>
    <row r="503" ht="13.5">
      <c r="C503" s="280">
        <f t="shared" si="7"/>
        <v>695</v>
      </c>
    </row>
    <row r="504" ht="13.5">
      <c r="C504" s="280">
        <f t="shared" si="7"/>
        <v>696</v>
      </c>
    </row>
    <row r="505" ht="13.5">
      <c r="C505" s="280">
        <f t="shared" si="7"/>
        <v>697</v>
      </c>
    </row>
    <row r="506" ht="13.5">
      <c r="C506" s="280">
        <f t="shared" si="7"/>
        <v>698</v>
      </c>
    </row>
    <row r="507" ht="13.5">
      <c r="C507" s="280">
        <f t="shared" si="7"/>
        <v>699</v>
      </c>
    </row>
    <row r="508" ht="13.5">
      <c r="C508" s="280">
        <f t="shared" si="7"/>
        <v>700</v>
      </c>
    </row>
    <row r="509" ht="13.5">
      <c r="C509" s="280">
        <f t="shared" si="7"/>
        <v>701</v>
      </c>
    </row>
    <row r="510" ht="13.5">
      <c r="C510" s="280">
        <f t="shared" si="7"/>
        <v>702</v>
      </c>
    </row>
    <row r="511" ht="13.5">
      <c r="C511" s="280">
        <f t="shared" si="7"/>
        <v>703</v>
      </c>
    </row>
    <row r="512" ht="13.5">
      <c r="C512" s="280">
        <f t="shared" si="7"/>
        <v>704</v>
      </c>
    </row>
    <row r="513" ht="13.5">
      <c r="C513" s="280">
        <f t="shared" si="7"/>
        <v>705</v>
      </c>
    </row>
    <row r="514" ht="13.5">
      <c r="C514" s="280">
        <f t="shared" si="7"/>
        <v>706</v>
      </c>
    </row>
    <row r="515" ht="13.5">
      <c r="C515" s="280">
        <f t="shared" si="7"/>
        <v>707</v>
      </c>
    </row>
    <row r="516" ht="13.5">
      <c r="C516" s="280">
        <f t="shared" si="7"/>
        <v>708</v>
      </c>
    </row>
    <row r="517" ht="13.5">
      <c r="C517" s="280">
        <f t="shared" si="7"/>
        <v>709</v>
      </c>
    </row>
    <row r="518" ht="13.5">
      <c r="C518" s="280">
        <f t="shared" si="7"/>
        <v>710</v>
      </c>
    </row>
    <row r="519" ht="13.5">
      <c r="C519" s="280">
        <f t="shared" si="7"/>
        <v>711</v>
      </c>
    </row>
    <row r="520" ht="13.5">
      <c r="C520" s="280">
        <f t="shared" si="7"/>
        <v>712</v>
      </c>
    </row>
    <row r="521" ht="13.5">
      <c r="C521" s="280">
        <f t="shared" si="7"/>
        <v>713</v>
      </c>
    </row>
    <row r="522" ht="13.5">
      <c r="C522" s="280">
        <f aca="true" t="shared" si="8" ref="C522:C585">C521+1</f>
        <v>714</v>
      </c>
    </row>
    <row r="523" ht="13.5">
      <c r="C523" s="280">
        <f t="shared" si="8"/>
        <v>715</v>
      </c>
    </row>
    <row r="524" ht="13.5">
      <c r="C524" s="280">
        <f t="shared" si="8"/>
        <v>716</v>
      </c>
    </row>
    <row r="525" ht="13.5">
      <c r="C525" s="280">
        <f t="shared" si="8"/>
        <v>717</v>
      </c>
    </row>
    <row r="526" ht="13.5">
      <c r="C526" s="280">
        <f t="shared" si="8"/>
        <v>718</v>
      </c>
    </row>
    <row r="527" ht="13.5">
      <c r="C527" s="280">
        <f t="shared" si="8"/>
        <v>719</v>
      </c>
    </row>
    <row r="528" ht="13.5">
      <c r="C528" s="280">
        <f t="shared" si="8"/>
        <v>720</v>
      </c>
    </row>
    <row r="529" ht="13.5">
      <c r="C529" s="280">
        <f t="shared" si="8"/>
        <v>721</v>
      </c>
    </row>
    <row r="530" ht="13.5">
      <c r="C530" s="280">
        <f t="shared" si="8"/>
        <v>722</v>
      </c>
    </row>
    <row r="531" ht="13.5">
      <c r="C531" s="280">
        <f t="shared" si="8"/>
        <v>723</v>
      </c>
    </row>
    <row r="532" ht="13.5">
      <c r="C532" s="280">
        <f t="shared" si="8"/>
        <v>724</v>
      </c>
    </row>
    <row r="533" ht="13.5">
      <c r="C533" s="280">
        <f t="shared" si="8"/>
        <v>725</v>
      </c>
    </row>
    <row r="534" ht="13.5">
      <c r="C534" s="280">
        <f t="shared" si="8"/>
        <v>726</v>
      </c>
    </row>
    <row r="535" ht="13.5">
      <c r="C535" s="280">
        <f t="shared" si="8"/>
        <v>727</v>
      </c>
    </row>
    <row r="536" ht="13.5">
      <c r="C536" s="280">
        <f t="shared" si="8"/>
        <v>728</v>
      </c>
    </row>
    <row r="537" ht="13.5">
      <c r="C537" s="280">
        <f t="shared" si="8"/>
        <v>729</v>
      </c>
    </row>
    <row r="538" ht="13.5">
      <c r="C538" s="280">
        <f t="shared" si="8"/>
        <v>730</v>
      </c>
    </row>
    <row r="539" ht="13.5">
      <c r="C539" s="280">
        <f t="shared" si="8"/>
        <v>731</v>
      </c>
    </row>
    <row r="540" ht="13.5">
      <c r="C540" s="280">
        <f t="shared" si="8"/>
        <v>732</v>
      </c>
    </row>
    <row r="541" ht="13.5">
      <c r="C541" s="280">
        <f t="shared" si="8"/>
        <v>733</v>
      </c>
    </row>
    <row r="542" ht="13.5">
      <c r="C542" s="280">
        <f t="shared" si="8"/>
        <v>734</v>
      </c>
    </row>
    <row r="543" ht="13.5">
      <c r="C543" s="280">
        <f t="shared" si="8"/>
        <v>735</v>
      </c>
    </row>
    <row r="544" ht="13.5">
      <c r="C544" s="280">
        <f t="shared" si="8"/>
        <v>736</v>
      </c>
    </row>
    <row r="545" ht="13.5">
      <c r="C545" s="280">
        <f t="shared" si="8"/>
        <v>737</v>
      </c>
    </row>
    <row r="546" ht="13.5">
      <c r="C546" s="280">
        <f t="shared" si="8"/>
        <v>738</v>
      </c>
    </row>
    <row r="547" ht="13.5">
      <c r="C547" s="280">
        <f t="shared" si="8"/>
        <v>739</v>
      </c>
    </row>
    <row r="548" ht="13.5">
      <c r="C548" s="280">
        <f t="shared" si="8"/>
        <v>740</v>
      </c>
    </row>
    <row r="549" ht="13.5">
      <c r="C549" s="280">
        <f t="shared" si="8"/>
        <v>741</v>
      </c>
    </row>
    <row r="550" ht="13.5">
      <c r="C550" s="280">
        <f t="shared" si="8"/>
        <v>742</v>
      </c>
    </row>
    <row r="551" ht="13.5">
      <c r="C551" s="280">
        <f t="shared" si="8"/>
        <v>743</v>
      </c>
    </row>
    <row r="552" ht="13.5">
      <c r="C552" s="280">
        <f t="shared" si="8"/>
        <v>744</v>
      </c>
    </row>
    <row r="553" ht="13.5">
      <c r="C553" s="280">
        <f t="shared" si="8"/>
        <v>745</v>
      </c>
    </row>
    <row r="554" ht="13.5">
      <c r="C554" s="280">
        <f t="shared" si="8"/>
        <v>746</v>
      </c>
    </row>
    <row r="555" ht="13.5">
      <c r="C555" s="280">
        <f t="shared" si="8"/>
        <v>747</v>
      </c>
    </row>
    <row r="556" ht="13.5">
      <c r="C556" s="280">
        <f t="shared" si="8"/>
        <v>748</v>
      </c>
    </row>
    <row r="557" ht="13.5">
      <c r="C557" s="280">
        <f t="shared" si="8"/>
        <v>749</v>
      </c>
    </row>
    <row r="558" ht="13.5">
      <c r="C558" s="280">
        <f t="shared" si="8"/>
        <v>750</v>
      </c>
    </row>
    <row r="559" ht="13.5">
      <c r="C559" s="280">
        <f t="shared" si="8"/>
        <v>751</v>
      </c>
    </row>
    <row r="560" ht="13.5">
      <c r="C560" s="280">
        <f t="shared" si="8"/>
        <v>752</v>
      </c>
    </row>
    <row r="561" ht="13.5">
      <c r="C561" s="280">
        <f t="shared" si="8"/>
        <v>753</v>
      </c>
    </row>
    <row r="562" ht="13.5">
      <c r="C562" s="280">
        <f t="shared" si="8"/>
        <v>754</v>
      </c>
    </row>
    <row r="563" ht="13.5">
      <c r="C563" s="280">
        <f t="shared" si="8"/>
        <v>755</v>
      </c>
    </row>
    <row r="564" ht="13.5">
      <c r="C564" s="280">
        <f t="shared" si="8"/>
        <v>756</v>
      </c>
    </row>
    <row r="565" ht="13.5">
      <c r="C565" s="280">
        <f t="shared" si="8"/>
        <v>757</v>
      </c>
    </row>
    <row r="566" ht="13.5">
      <c r="C566" s="280">
        <f t="shared" si="8"/>
        <v>758</v>
      </c>
    </row>
    <row r="567" ht="13.5">
      <c r="C567" s="280">
        <f t="shared" si="8"/>
        <v>759</v>
      </c>
    </row>
    <row r="568" ht="13.5">
      <c r="C568" s="280">
        <f t="shared" si="8"/>
        <v>760</v>
      </c>
    </row>
    <row r="569" ht="13.5">
      <c r="C569" s="280">
        <f t="shared" si="8"/>
        <v>761</v>
      </c>
    </row>
    <row r="570" ht="13.5">
      <c r="C570" s="280">
        <f t="shared" si="8"/>
        <v>762</v>
      </c>
    </row>
    <row r="571" ht="13.5">
      <c r="C571" s="280">
        <f t="shared" si="8"/>
        <v>763</v>
      </c>
    </row>
    <row r="572" ht="13.5">
      <c r="C572" s="280">
        <f t="shared" si="8"/>
        <v>764</v>
      </c>
    </row>
    <row r="573" ht="13.5">
      <c r="C573" s="280">
        <f t="shared" si="8"/>
        <v>765</v>
      </c>
    </row>
    <row r="574" ht="13.5">
      <c r="C574" s="280">
        <f t="shared" si="8"/>
        <v>766</v>
      </c>
    </row>
    <row r="575" ht="13.5">
      <c r="C575" s="280">
        <f t="shared" si="8"/>
        <v>767</v>
      </c>
    </row>
    <row r="576" ht="13.5">
      <c r="C576" s="280">
        <f t="shared" si="8"/>
        <v>768</v>
      </c>
    </row>
    <row r="577" ht="13.5">
      <c r="C577" s="280">
        <f t="shared" si="8"/>
        <v>769</v>
      </c>
    </row>
    <row r="578" ht="13.5">
      <c r="C578" s="280">
        <f t="shared" si="8"/>
        <v>770</v>
      </c>
    </row>
    <row r="579" ht="13.5">
      <c r="C579" s="280">
        <f t="shared" si="8"/>
        <v>771</v>
      </c>
    </row>
    <row r="580" ht="13.5">
      <c r="C580" s="280">
        <f t="shared" si="8"/>
        <v>772</v>
      </c>
    </row>
    <row r="581" ht="13.5">
      <c r="C581" s="280">
        <f t="shared" si="8"/>
        <v>773</v>
      </c>
    </row>
    <row r="582" ht="13.5">
      <c r="C582" s="280">
        <f t="shared" si="8"/>
        <v>774</v>
      </c>
    </row>
    <row r="583" ht="13.5">
      <c r="C583" s="280">
        <f t="shared" si="8"/>
        <v>775</v>
      </c>
    </row>
    <row r="584" ht="13.5">
      <c r="C584" s="280">
        <f t="shared" si="8"/>
        <v>776</v>
      </c>
    </row>
    <row r="585" ht="13.5">
      <c r="C585" s="280">
        <f t="shared" si="8"/>
        <v>777</v>
      </c>
    </row>
    <row r="586" ht="13.5">
      <c r="C586" s="280">
        <f aca="true" t="shared" si="9" ref="C586:C601">C585+1</f>
        <v>778</v>
      </c>
    </row>
    <row r="587" ht="13.5">
      <c r="C587" s="280">
        <f t="shared" si="9"/>
        <v>779</v>
      </c>
    </row>
    <row r="588" ht="13.5">
      <c r="C588" s="280">
        <f t="shared" si="9"/>
        <v>780</v>
      </c>
    </row>
    <row r="589" ht="13.5">
      <c r="C589" s="280">
        <f t="shared" si="9"/>
        <v>781</v>
      </c>
    </row>
    <row r="590" ht="13.5">
      <c r="C590" s="280">
        <f t="shared" si="9"/>
        <v>782</v>
      </c>
    </row>
    <row r="591" ht="13.5">
      <c r="C591" s="280">
        <f t="shared" si="9"/>
        <v>783</v>
      </c>
    </row>
    <row r="592" ht="13.5">
      <c r="C592" s="280">
        <f t="shared" si="9"/>
        <v>784</v>
      </c>
    </row>
    <row r="593" ht="13.5">
      <c r="C593" s="280">
        <f t="shared" si="9"/>
        <v>785</v>
      </c>
    </row>
    <row r="594" ht="13.5">
      <c r="C594" s="280">
        <f t="shared" si="9"/>
        <v>786</v>
      </c>
    </row>
    <row r="595" ht="13.5">
      <c r="C595" s="280">
        <f t="shared" si="9"/>
        <v>787</v>
      </c>
    </row>
    <row r="596" ht="13.5">
      <c r="C596" s="280">
        <f t="shared" si="9"/>
        <v>788</v>
      </c>
    </row>
    <row r="597" ht="13.5">
      <c r="C597" s="280">
        <f t="shared" si="9"/>
        <v>789</v>
      </c>
    </row>
    <row r="598" ht="13.5">
      <c r="C598" s="280">
        <f t="shared" si="9"/>
        <v>790</v>
      </c>
    </row>
    <row r="599" ht="13.5">
      <c r="C599" s="280">
        <f t="shared" si="9"/>
        <v>791</v>
      </c>
    </row>
    <row r="600" ht="13.5">
      <c r="C600" s="280">
        <f t="shared" si="9"/>
        <v>792</v>
      </c>
    </row>
    <row r="601" ht="13.5">
      <c r="C601" s="280">
        <f t="shared" si="9"/>
        <v>793</v>
      </c>
    </row>
    <row r="602" ht="13.5">
      <c r="C602" s="280">
        <f aca="true" t="shared" si="10" ref="C602:C608">C601+1</f>
        <v>794</v>
      </c>
    </row>
    <row r="603" ht="13.5">
      <c r="C603" s="280">
        <f t="shared" si="10"/>
        <v>795</v>
      </c>
    </row>
    <row r="604" spans="3:4" ht="13.5">
      <c r="C604" s="280">
        <f t="shared" si="10"/>
        <v>796</v>
      </c>
      <c r="D604" s="279"/>
    </row>
    <row r="605" ht="13.5">
      <c r="C605" s="280">
        <f t="shared" si="10"/>
        <v>797</v>
      </c>
    </row>
    <row r="606" ht="13.5">
      <c r="C606" s="280">
        <f t="shared" si="10"/>
        <v>798</v>
      </c>
    </row>
    <row r="607" ht="13.5">
      <c r="C607" s="280">
        <f t="shared" si="10"/>
        <v>799</v>
      </c>
    </row>
    <row r="608" ht="13.5">
      <c r="C608" s="280">
        <f t="shared" si="10"/>
        <v>800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SETank</dc:creator>
  <cp:keywords/>
  <dc:description/>
  <cp:lastModifiedBy>Max Holmes</cp:lastModifiedBy>
  <cp:lastPrinted>2012-10-26T19:25:53Z</cp:lastPrinted>
  <dcterms:created xsi:type="dcterms:W3CDTF">2011-04-05T13:26:34Z</dcterms:created>
  <dcterms:modified xsi:type="dcterms:W3CDTF">2012-10-26T19:26:03Z</dcterms:modified>
  <cp:category/>
  <cp:version/>
  <cp:contentType/>
  <cp:contentStatus/>
</cp:coreProperties>
</file>